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6005" yWindow="-15" windowWidth="5625" windowHeight="9780" tabRatio="787"/>
  </bookViews>
  <sheets>
    <sheet name="Force Stats" sheetId="4" r:id="rId1"/>
    <sheet name="Enemy Stats" sheetId="3" r:id="rId2"/>
    <sheet name="Initiative Template" sheetId="10" r:id="rId3"/>
    <sheet name="Turn 1" sheetId="13" r:id="rId4"/>
    <sheet name="Turn 2" sheetId="14" r:id="rId5"/>
    <sheet name="Turn 3" sheetId="15" r:id="rId6"/>
    <sheet name="Turn 4" sheetId="16" r:id="rId7"/>
    <sheet name="Turn 5" sheetId="17" r:id="rId8"/>
    <sheet name="Turn 6" sheetId="18" r:id="rId9"/>
    <sheet name="Turn 7" sheetId="19" r:id="rId10"/>
    <sheet name="Turn Breakdown" sheetId="2" r:id="rId11"/>
    <sheet name="Breakdown Messages" sheetId="12" r:id="rId12"/>
  </sheets>
  <definedNames>
    <definedName name="_xlnm._FilterDatabase" localSheetId="2" hidden="1">'Initiative Template'!$A$1:$J$1</definedName>
    <definedName name="_xlnm._FilterDatabase" localSheetId="3" hidden="1">'Turn 1'!$A$1:$J$30</definedName>
    <definedName name="_xlnm._FilterDatabase" localSheetId="4" hidden="1">'Turn 2'!$A$1:$J$30</definedName>
    <definedName name="_xlnm._FilterDatabase" localSheetId="5" hidden="1">'Turn 3'!$A$1:$I$30</definedName>
    <definedName name="_xlnm._FilterDatabase" localSheetId="6" hidden="1">'Turn 4'!$A$1:$I$30</definedName>
    <definedName name="_xlnm._FilterDatabase" localSheetId="7" hidden="1">'Turn 5'!$A$1:$I$27</definedName>
    <definedName name="_xlnm._FilterDatabase" localSheetId="8" hidden="1">'Turn 6'!$A$1:$I$22</definedName>
    <definedName name="_xlnm._FilterDatabase" localSheetId="9" hidden="1">'Turn 7'!$A$1:$I$20</definedName>
  </definedNames>
  <calcPr calcId="125725"/>
</workbook>
</file>

<file path=xl/calcChain.xml><?xml version="1.0" encoding="utf-8"?>
<calcChain xmlns="http://schemas.openxmlformats.org/spreadsheetml/2006/main">
  <c r="D20" i="19"/>
  <c r="E20" s="1"/>
  <c r="D19"/>
  <c r="E19" s="1"/>
  <c r="D18"/>
  <c r="E18" s="1"/>
  <c r="D14"/>
  <c r="E14" s="1"/>
  <c r="D15"/>
  <c r="E15" s="1"/>
  <c r="D17"/>
  <c r="E17" s="1"/>
  <c r="D16"/>
  <c r="E16" s="1"/>
  <c r="D13"/>
  <c r="E13" s="1"/>
  <c r="D6"/>
  <c r="E6" s="1"/>
  <c r="D10"/>
  <c r="E10" s="1"/>
  <c r="D11"/>
  <c r="E11" s="1"/>
  <c r="D12"/>
  <c r="E12" s="1"/>
  <c r="D8"/>
  <c r="E8" s="1"/>
  <c r="D9"/>
  <c r="E9" s="1"/>
  <c r="D5"/>
  <c r="E5" s="1"/>
  <c r="D7"/>
  <c r="E7" s="1"/>
  <c r="D3"/>
  <c r="E3" s="1"/>
  <c r="D4"/>
  <c r="E4" s="1"/>
  <c r="D2"/>
  <c r="E2" s="1"/>
  <c r="D8" i="18" l="1"/>
  <c r="E8" s="1"/>
  <c r="D22"/>
  <c r="E22" s="1"/>
  <c r="D20"/>
  <c r="E20" s="1"/>
  <c r="D21"/>
  <c r="E21" s="1"/>
  <c r="D19"/>
  <c r="E19" s="1"/>
  <c r="D17"/>
  <c r="E17" s="1"/>
  <c r="D9"/>
  <c r="E9" s="1"/>
  <c r="D18"/>
  <c r="E18" s="1"/>
  <c r="D15"/>
  <c r="E15" s="1"/>
  <c r="D14"/>
  <c r="E14" s="1"/>
  <c r="D13"/>
  <c r="E13" s="1"/>
  <c r="D12"/>
  <c r="E12" s="1"/>
  <c r="D16"/>
  <c r="E16" s="1"/>
  <c r="D11"/>
  <c r="E11" s="1"/>
  <c r="D10"/>
  <c r="E10" s="1"/>
  <c r="D6"/>
  <c r="E6" s="1"/>
  <c r="D5"/>
  <c r="E5" s="1"/>
  <c r="D7"/>
  <c r="E7" s="1"/>
  <c r="D4"/>
  <c r="E4" s="1"/>
  <c r="D3"/>
  <c r="E3" s="1"/>
  <c r="D2"/>
  <c r="E2" s="1"/>
  <c r="H18" i="3" l="1"/>
  <c r="D27" i="17"/>
  <c r="E27" s="1"/>
  <c r="D26"/>
  <c r="E26" s="1"/>
  <c r="D25"/>
  <c r="E25" s="1"/>
  <c r="D24"/>
  <c r="E24" s="1"/>
  <c r="D21"/>
  <c r="E21" s="1"/>
  <c r="D11"/>
  <c r="E11" s="1"/>
  <c r="D14"/>
  <c r="E14" s="1"/>
  <c r="D13"/>
  <c r="E13" s="1"/>
  <c r="D20"/>
  <c r="E20" s="1"/>
  <c r="D23"/>
  <c r="E23" s="1"/>
  <c r="D12"/>
  <c r="E12" s="1"/>
  <c r="D22"/>
  <c r="E22" s="1"/>
  <c r="D19"/>
  <c r="E19" s="1"/>
  <c r="D15"/>
  <c r="E15" s="1"/>
  <c r="D18"/>
  <c r="E18" s="1"/>
  <c r="D17"/>
  <c r="E17" s="1"/>
  <c r="D16"/>
  <c r="E16" s="1"/>
  <c r="D9"/>
  <c r="E9" s="1"/>
  <c r="D7"/>
  <c r="E7" s="1"/>
  <c r="D8"/>
  <c r="E8" s="1"/>
  <c r="D10"/>
  <c r="E10" s="1"/>
  <c r="D6"/>
  <c r="E6" s="1"/>
  <c r="D5"/>
  <c r="E5" s="1"/>
  <c r="D4"/>
  <c r="E4" s="1"/>
  <c r="D3"/>
  <c r="E3" s="1"/>
  <c r="D2"/>
  <c r="E2" s="1"/>
  <c r="D30" i="16" l="1"/>
  <c r="E30" s="1"/>
  <c r="D29"/>
  <c r="E29" s="1"/>
  <c r="D28"/>
  <c r="E28" s="1"/>
  <c r="D27"/>
  <c r="E27" s="1"/>
  <c r="D24"/>
  <c r="E24" s="1"/>
  <c r="D19"/>
  <c r="E19" s="1"/>
  <c r="D23"/>
  <c r="E23" s="1"/>
  <c r="D18"/>
  <c r="E18" s="1"/>
  <c r="D26"/>
  <c r="E26" s="1"/>
  <c r="D25"/>
  <c r="E25" s="1"/>
  <c r="D17"/>
  <c r="E17" s="1"/>
  <c r="D22"/>
  <c r="E22" s="1"/>
  <c r="D21"/>
  <c r="E21" s="1"/>
  <c r="D13"/>
  <c r="E13" s="1"/>
  <c r="D16"/>
  <c r="E16" s="1"/>
  <c r="D7"/>
  <c r="E7" s="1"/>
  <c r="D20"/>
  <c r="E20" s="1"/>
  <c r="D12"/>
  <c r="E12" s="1"/>
  <c r="D15"/>
  <c r="E15" s="1"/>
  <c r="D9"/>
  <c r="E9" s="1"/>
  <c r="D11"/>
  <c r="E11" s="1"/>
  <c r="D8"/>
  <c r="E8" s="1"/>
  <c r="D14"/>
  <c r="E14" s="1"/>
  <c r="D6"/>
  <c r="E6" s="1"/>
  <c r="D5"/>
  <c r="E5" s="1"/>
  <c r="D10"/>
  <c r="E10" s="1"/>
  <c r="D3"/>
  <c r="E3" s="1"/>
  <c r="D4"/>
  <c r="E4" s="1"/>
  <c r="D2"/>
  <c r="E2" s="1"/>
  <c r="D2" i="15" l="1"/>
  <c r="E2" s="1"/>
  <c r="D16"/>
  <c r="E16" s="1"/>
  <c r="D30"/>
  <c r="E30" s="1"/>
  <c r="D29"/>
  <c r="E29" s="1"/>
  <c r="D28"/>
  <c r="E28" s="1"/>
  <c r="D27"/>
  <c r="E27" s="1"/>
  <c r="D26"/>
  <c r="D25"/>
  <c r="E25" s="1"/>
  <c r="D24"/>
  <c r="E24" s="1"/>
  <c r="D23"/>
  <c r="E23" s="1"/>
  <c r="D22"/>
  <c r="E22" s="1"/>
  <c r="D21"/>
  <c r="E21" s="1"/>
  <c r="D20"/>
  <c r="E20" s="1"/>
  <c r="D19"/>
  <c r="E19" s="1"/>
  <c r="D18"/>
  <c r="D14"/>
  <c r="E14" s="1"/>
  <c r="D15"/>
  <c r="E15" s="1"/>
  <c r="D13"/>
  <c r="E13" s="1"/>
  <c r="D12"/>
  <c r="D11"/>
  <c r="E11" s="1"/>
  <c r="D10"/>
  <c r="E10" s="1"/>
  <c r="D9"/>
  <c r="E9" s="1"/>
  <c r="D8"/>
  <c r="D7"/>
  <c r="E7" s="1"/>
  <c r="D6"/>
  <c r="E6" s="1"/>
  <c r="D17"/>
  <c r="E17" s="1"/>
  <c r="D5"/>
  <c r="E5" s="1"/>
  <c r="D4"/>
  <c r="E4" s="1"/>
  <c r="D3"/>
  <c r="E12" l="1"/>
  <c r="E8"/>
  <c r="E18"/>
  <c r="E26"/>
  <c r="E3"/>
  <c r="B10" i="3"/>
  <c r="D30" i="14"/>
  <c r="E30" s="1"/>
  <c r="F30" s="1"/>
  <c r="D29"/>
  <c r="E29" s="1"/>
  <c r="F29" s="1"/>
  <c r="D26"/>
  <c r="E26" s="1"/>
  <c r="F26" s="1"/>
  <c r="D28"/>
  <c r="E28" s="1"/>
  <c r="F28" s="1"/>
  <c r="D20"/>
  <c r="E20" s="1"/>
  <c r="F20" s="1"/>
  <c r="D19"/>
  <c r="E19" s="1"/>
  <c r="F19" s="1"/>
  <c r="D27"/>
  <c r="E27" s="1"/>
  <c r="F27" s="1"/>
  <c r="D25"/>
  <c r="E25" s="1"/>
  <c r="F25" s="1"/>
  <c r="D24"/>
  <c r="E24" s="1"/>
  <c r="F24" s="1"/>
  <c r="D23"/>
  <c r="E23" s="1"/>
  <c r="F23" s="1"/>
  <c r="D22"/>
  <c r="E22" s="1"/>
  <c r="F22" s="1"/>
  <c r="D21"/>
  <c r="E21" s="1"/>
  <c r="F21" s="1"/>
  <c r="D18"/>
  <c r="E18" s="1"/>
  <c r="F18" s="1"/>
  <c r="D17"/>
  <c r="E17" s="1"/>
  <c r="F17" s="1"/>
  <c r="E16"/>
  <c r="F16" s="1"/>
  <c r="D15"/>
  <c r="E15" s="1"/>
  <c r="F15" s="1"/>
  <c r="D14"/>
  <c r="E14" s="1"/>
  <c r="F14" s="1"/>
  <c r="D6"/>
  <c r="E6" s="1"/>
  <c r="F6" s="1"/>
  <c r="D13"/>
  <c r="E13" s="1"/>
  <c r="F13" s="1"/>
  <c r="D10"/>
  <c r="E10" s="1"/>
  <c r="F10" s="1"/>
  <c r="D12"/>
  <c r="E12" s="1"/>
  <c r="F12" s="1"/>
  <c r="D5"/>
  <c r="E5" s="1"/>
  <c r="F5" s="1"/>
  <c r="D9"/>
  <c r="E9" s="1"/>
  <c r="F9" s="1"/>
  <c r="D11"/>
  <c r="E11" s="1"/>
  <c r="F11" s="1"/>
  <c r="D8"/>
  <c r="E8" s="1"/>
  <c r="F8" s="1"/>
  <c r="D7"/>
  <c r="E7" s="1"/>
  <c r="F7" s="1"/>
  <c r="D4"/>
  <c r="E4" s="1"/>
  <c r="F4" s="1"/>
  <c r="D3"/>
  <c r="E3" s="1"/>
  <c r="F3" s="1"/>
  <c r="E2"/>
  <c r="F2" s="1"/>
  <c r="E2" i="13"/>
  <c r="F2" s="1"/>
  <c r="E16"/>
  <c r="F16" s="1"/>
  <c r="D22"/>
  <c r="E22" s="1"/>
  <c r="F22" s="1"/>
  <c r="D15"/>
  <c r="E15" s="1"/>
  <c r="F15" s="1"/>
  <c r="D21"/>
  <c r="E21" s="1"/>
  <c r="F21" s="1"/>
  <c r="D14"/>
  <c r="E14" s="1"/>
  <c r="F14" s="1"/>
  <c r="D20"/>
  <c r="E20" s="1"/>
  <c r="F20" s="1"/>
  <c r="D19"/>
  <c r="E19" s="1"/>
  <c r="F19" s="1"/>
  <c r="D9"/>
  <c r="E9" s="1"/>
  <c r="F9" s="1"/>
  <c r="D26"/>
  <c r="E26" s="1"/>
  <c r="F26" s="1"/>
  <c r="D8"/>
  <c r="E8" s="1"/>
  <c r="F8" s="1"/>
  <c r="D13"/>
  <c r="E13" s="1"/>
  <c r="F13" s="1"/>
  <c r="D25"/>
  <c r="E25" s="1"/>
  <c r="F25" s="1"/>
  <c r="D6"/>
  <c r="E6" s="1"/>
  <c r="F6" s="1"/>
  <c r="D17"/>
  <c r="E17" s="1"/>
  <c r="F17" s="1"/>
  <c r="D7"/>
  <c r="E7" s="1"/>
  <c r="F7" s="1"/>
  <c r="D18"/>
  <c r="E18" s="1"/>
  <c r="F18" s="1"/>
  <c r="D30"/>
  <c r="E30" s="1"/>
  <c r="F30" s="1"/>
  <c r="D24"/>
  <c r="E24" s="1"/>
  <c r="F24" s="1"/>
  <c r="D29"/>
  <c r="E29" s="1"/>
  <c r="F29" s="1"/>
  <c r="D28"/>
  <c r="E28" s="1"/>
  <c r="F28" s="1"/>
  <c r="D23"/>
  <c r="E23" s="1"/>
  <c r="F23" s="1"/>
  <c r="D27"/>
  <c r="E27" s="1"/>
  <c r="F27" s="1"/>
  <c r="D5"/>
  <c r="E5" s="1"/>
  <c r="F5" s="1"/>
  <c r="D12"/>
  <c r="E12" s="1"/>
  <c r="F12" s="1"/>
  <c r="D11"/>
  <c r="E11" s="1"/>
  <c r="F11" s="1"/>
  <c r="D4"/>
  <c r="E4" s="1"/>
  <c r="F4" s="1"/>
  <c r="D10"/>
  <c r="E10" s="1"/>
  <c r="F10" s="1"/>
  <c r="D3"/>
  <c r="E3" s="1"/>
  <c r="F3" s="1"/>
  <c r="D16" i="10"/>
  <c r="E16" s="1"/>
  <c r="F16" s="1"/>
  <c r="D17"/>
  <c r="E17" s="1"/>
  <c r="F17" s="1"/>
  <c r="D18"/>
  <c r="E18" s="1"/>
  <c r="F18" s="1"/>
  <c r="D19"/>
  <c r="E19" s="1"/>
  <c r="F19" s="1"/>
  <c r="F14" i="3" l="1"/>
  <c r="F17" s="1"/>
  <c r="F18"/>
  <c r="F10"/>
  <c r="F11"/>
  <c r="F12"/>
  <c r="P13" i="4"/>
  <c r="P3"/>
  <c r="P4"/>
  <c r="P5"/>
  <c r="P6"/>
  <c r="P7"/>
  <c r="P8"/>
  <c r="P9"/>
  <c r="P10"/>
  <c r="P11"/>
  <c r="P12"/>
  <c r="P2"/>
  <c r="D61" i="10" l="1"/>
  <c r="E61" s="1"/>
  <c r="F61" s="1"/>
  <c r="D60"/>
  <c r="E60" s="1"/>
  <c r="F60" s="1"/>
  <c r="D59"/>
  <c r="E59" s="1"/>
  <c r="F59" s="1"/>
  <c r="D58"/>
  <c r="E58" s="1"/>
  <c r="F58" s="1"/>
  <c r="D57"/>
  <c r="E57" s="1"/>
  <c r="F57" s="1"/>
  <c r="D56"/>
  <c r="E56" s="1"/>
  <c r="F56" s="1"/>
  <c r="D55"/>
  <c r="E55" s="1"/>
  <c r="F55" s="1"/>
  <c r="D54"/>
  <c r="E54" s="1"/>
  <c r="F54" s="1"/>
  <c r="D53"/>
  <c r="E53" s="1"/>
  <c r="F53" s="1"/>
  <c r="D52"/>
  <c r="E52" s="1"/>
  <c r="F52" s="1"/>
  <c r="D51"/>
  <c r="E51" s="1"/>
  <c r="F51" s="1"/>
  <c r="D50"/>
  <c r="E50" s="1"/>
  <c r="F50" s="1"/>
  <c r="D49"/>
  <c r="E49" s="1"/>
  <c r="F49" s="1"/>
  <c r="D48"/>
  <c r="E48" s="1"/>
  <c r="F48" s="1"/>
  <c r="D47"/>
  <c r="E47" s="1"/>
  <c r="F47" s="1"/>
  <c r="D46"/>
  <c r="E46" s="1"/>
  <c r="F46" s="1"/>
  <c r="D45"/>
  <c r="E45" s="1"/>
  <c r="F45" s="1"/>
  <c r="D44"/>
  <c r="E44" s="1"/>
  <c r="F44" s="1"/>
  <c r="D43"/>
  <c r="E43" s="1"/>
  <c r="F43" s="1"/>
  <c r="D42"/>
  <c r="E42" s="1"/>
  <c r="F42" s="1"/>
  <c r="D41"/>
  <c r="E41" s="1"/>
  <c r="F41" s="1"/>
  <c r="D40"/>
  <c r="E40" s="1"/>
  <c r="F40" s="1"/>
  <c r="D39"/>
  <c r="E39" s="1"/>
  <c r="F39" s="1"/>
  <c r="D38"/>
  <c r="E38" s="1"/>
  <c r="F38" s="1"/>
  <c r="D37"/>
  <c r="E37" s="1"/>
  <c r="F37" s="1"/>
  <c r="D36"/>
  <c r="E36" s="1"/>
  <c r="F36" s="1"/>
  <c r="D35"/>
  <c r="E35" s="1"/>
  <c r="F35" s="1"/>
  <c r="D13"/>
  <c r="E13" s="1"/>
  <c r="F13" s="1"/>
  <c r="D29"/>
  <c r="E29" s="1"/>
  <c r="F29" s="1"/>
  <c r="D24"/>
  <c r="E24" s="1"/>
  <c r="F24" s="1"/>
  <c r="D31"/>
  <c r="E31" s="1"/>
  <c r="F31" s="1"/>
  <c r="D30"/>
  <c r="E30" s="1"/>
  <c r="F30" s="1"/>
  <c r="D23"/>
  <c r="E23" s="1"/>
  <c r="F23" s="1"/>
  <c r="D28"/>
  <c r="E28" s="1"/>
  <c r="F28" s="1"/>
  <c r="D25"/>
  <c r="E25" s="1"/>
  <c r="F25" s="1"/>
  <c r="D27"/>
  <c r="E27" s="1"/>
  <c r="F27" s="1"/>
  <c r="D15"/>
  <c r="E15" s="1"/>
  <c r="F15" s="1"/>
  <c r="D12"/>
  <c r="E12" s="1"/>
  <c r="F12" s="1"/>
  <c r="D11"/>
  <c r="E11" s="1"/>
  <c r="F11" s="1"/>
  <c r="D34"/>
  <c r="E34" s="1"/>
  <c r="F34" s="1"/>
  <c r="D22"/>
  <c r="E22" s="1"/>
  <c r="F22" s="1"/>
  <c r="D14"/>
  <c r="E14" s="1"/>
  <c r="F14" s="1"/>
  <c r="D33"/>
  <c r="E33" s="1"/>
  <c r="F33" s="1"/>
  <c r="D26"/>
  <c r="E26" s="1"/>
  <c r="F26" s="1"/>
  <c r="D32"/>
  <c r="E32" s="1"/>
  <c r="F32" s="1"/>
  <c r="D21"/>
  <c r="E21" s="1"/>
  <c r="F21" s="1"/>
  <c r="D10"/>
  <c r="E10" s="1"/>
  <c r="F10" s="1"/>
  <c r="D20"/>
  <c r="E20" s="1"/>
  <c r="F20" s="1"/>
  <c r="D9"/>
  <c r="E9" s="1"/>
  <c r="F9" s="1"/>
  <c r="D8"/>
  <c r="E8" s="1"/>
  <c r="F8" s="1"/>
  <c r="D7"/>
  <c r="E7" s="1"/>
  <c r="F7" s="1"/>
  <c r="D6"/>
  <c r="E6" s="1"/>
  <c r="F6" s="1"/>
  <c r="D5"/>
  <c r="E5" s="1"/>
  <c r="F5" s="1"/>
  <c r="D4"/>
  <c r="E4" s="1"/>
  <c r="F4" s="1"/>
  <c r="D2"/>
  <c r="E2" s="1"/>
  <c r="F2" s="1"/>
  <c r="D3"/>
  <c r="E3" s="1"/>
  <c r="F3" s="1"/>
  <c r="N9" i="4"/>
  <c r="H19" i="3" l="1"/>
  <c r="E18"/>
  <c r="E14"/>
  <c r="E17" s="1"/>
  <c r="C18"/>
  <c r="D18"/>
  <c r="B18"/>
  <c r="E10"/>
  <c r="E11"/>
  <c r="E12"/>
  <c r="D14"/>
  <c r="D17" s="1"/>
  <c r="C12"/>
  <c r="D12"/>
  <c r="B12"/>
  <c r="C11"/>
  <c r="D11"/>
  <c r="B11"/>
  <c r="C10"/>
  <c r="D10"/>
  <c r="C14" l="1"/>
  <c r="C17" s="1"/>
  <c r="B14"/>
  <c r="N7" i="4"/>
  <c r="N8"/>
  <c r="N10"/>
  <c r="N11"/>
  <c r="N6"/>
  <c r="I15" l="1"/>
  <c r="G15"/>
  <c r="M16" l="1"/>
  <c r="M15"/>
  <c r="M14"/>
  <c r="B17" i="3" l="1"/>
  <c r="L16" i="4"/>
  <c r="K16"/>
  <c r="J16"/>
  <c r="I16"/>
  <c r="H16"/>
  <c r="G16"/>
  <c r="F16"/>
  <c r="E16"/>
  <c r="D16"/>
  <c r="C16"/>
  <c r="B16"/>
  <c r="L15"/>
  <c r="K15"/>
  <c r="J15"/>
  <c r="H15"/>
  <c r="F15"/>
  <c r="E15"/>
  <c r="D15"/>
  <c r="C15"/>
  <c r="B15"/>
  <c r="L14"/>
  <c r="K14"/>
  <c r="J14"/>
  <c r="I14"/>
  <c r="H14"/>
  <c r="G14"/>
  <c r="F14"/>
  <c r="E14"/>
  <c r="D14"/>
  <c r="C14"/>
  <c r="B14"/>
</calcChain>
</file>

<file path=xl/sharedStrings.xml><?xml version="1.0" encoding="utf-8"?>
<sst xmlns="http://schemas.openxmlformats.org/spreadsheetml/2006/main" count="1411" uniqueCount="493">
  <si>
    <t>Member</t>
  </si>
  <si>
    <t>MXC</t>
  </si>
  <si>
    <t>Stordarth</t>
  </si>
  <si>
    <t>Rusty</t>
  </si>
  <si>
    <t>Hirsute</t>
  </si>
  <si>
    <t>zexxar</t>
  </si>
  <si>
    <t>ehow22</t>
  </si>
  <si>
    <t>Bolt</t>
  </si>
  <si>
    <t>DanTheMan</t>
  </si>
  <si>
    <t>Ers</t>
  </si>
  <si>
    <t>nateburke</t>
  </si>
  <si>
    <t>Aldur</t>
  </si>
  <si>
    <t>Level</t>
  </si>
  <si>
    <t>HP</t>
  </si>
  <si>
    <t>MP</t>
  </si>
  <si>
    <t>ATT</t>
  </si>
  <si>
    <t>DEF</t>
  </si>
  <si>
    <t>AGI</t>
  </si>
  <si>
    <t>MOV</t>
  </si>
  <si>
    <t>Weapon</t>
  </si>
  <si>
    <t>Wooden Ankh</t>
  </si>
  <si>
    <t>Timber Rod</t>
  </si>
  <si>
    <t>Small Quarrel</t>
  </si>
  <si>
    <t>Light Mace</t>
  </si>
  <si>
    <t>Main Gauche</t>
  </si>
  <si>
    <t>Light Blade</t>
  </si>
  <si>
    <t>Small Katana</t>
  </si>
  <si>
    <t>Pike</t>
  </si>
  <si>
    <t>15 Dark</t>
  </si>
  <si>
    <t>5 Dark</t>
  </si>
  <si>
    <t>5 Electric</t>
  </si>
  <si>
    <t>25 Fire</t>
  </si>
  <si>
    <t>5 Wind</t>
  </si>
  <si>
    <t>5 Fire</t>
  </si>
  <si>
    <t>5 Ice</t>
  </si>
  <si>
    <t>5 Light</t>
  </si>
  <si>
    <t>Peirce</t>
  </si>
  <si>
    <t>Zorlak</t>
  </si>
  <si>
    <t>Étarr</t>
  </si>
  <si>
    <t>Aywad</t>
  </si>
  <si>
    <t>Xiphor</t>
  </si>
  <si>
    <t>Casi</t>
  </si>
  <si>
    <t>Duncan</t>
  </si>
  <si>
    <t>James</t>
  </si>
  <si>
    <t>Natedog</t>
  </si>
  <si>
    <t>Mr. Andrews</t>
  </si>
  <si>
    <t>Character</t>
  </si>
  <si>
    <t>Friendship</t>
  </si>
  <si>
    <t>Terrain</t>
  </si>
  <si>
    <t>Moderate</t>
  </si>
  <si>
    <t>Fast</t>
  </si>
  <si>
    <t>Vehicle</t>
  </si>
  <si>
    <t>Valkos</t>
  </si>
  <si>
    <t>0 Light</t>
  </si>
  <si>
    <t>0 Dark</t>
  </si>
  <si>
    <t>10 Dark</t>
  </si>
  <si>
    <t>10 Electric</t>
  </si>
  <si>
    <t>40 Fire</t>
  </si>
  <si>
    <t>10 Ice</t>
  </si>
  <si>
    <t>15 Ice</t>
  </si>
  <si>
    <t>10 Wind</t>
  </si>
  <si>
    <t>15 Wind</t>
  </si>
  <si>
    <t>15 Electric</t>
  </si>
  <si>
    <t>10 Fire</t>
  </si>
  <si>
    <t>0 Electric</t>
  </si>
  <si>
    <t>0 Fire</t>
  </si>
  <si>
    <t>0 Wind</t>
  </si>
  <si>
    <t>Mod</t>
  </si>
  <si>
    <t>~</t>
  </si>
  <si>
    <t>XP Factor</t>
  </si>
  <si>
    <t>Flight</t>
  </si>
  <si>
    <t>Iron Sycthe</t>
  </si>
  <si>
    <t>Class</t>
  </si>
  <si>
    <t>Gargoyle</t>
  </si>
  <si>
    <t>Warrior</t>
  </si>
  <si>
    <t>Priest</t>
  </si>
  <si>
    <t>Mage</t>
  </si>
  <si>
    <t>Dragon</t>
  </si>
  <si>
    <t>Archer</t>
  </si>
  <si>
    <t>Savage</t>
  </si>
  <si>
    <t>Swashbuckler</t>
  </si>
  <si>
    <t>Emissary</t>
  </si>
  <si>
    <t>Ninja</t>
  </si>
  <si>
    <t>Militiaman</t>
  </si>
  <si>
    <t>EVA</t>
  </si>
  <si>
    <t>CRT</t>
  </si>
  <si>
    <t>CNR</t>
  </si>
  <si>
    <t>Unarmed</t>
  </si>
  <si>
    <t>Weapon XP</t>
  </si>
  <si>
    <t>Resist/Power</t>
  </si>
  <si>
    <t>30 Electric/+2</t>
  </si>
  <si>
    <t>10 Ice/+1</t>
  </si>
  <si>
    <t>10 Dark/+1</t>
  </si>
  <si>
    <t>20 Ice/+1</t>
  </si>
  <si>
    <t>5 Fire/+1</t>
  </si>
  <si>
    <t>5 Ice/+1</t>
  </si>
  <si>
    <t>30 Light/+2</t>
  </si>
  <si>
    <t>20 Wind/+1</t>
  </si>
  <si>
    <t>Water Blast</t>
  </si>
  <si>
    <t>Flame Breath</t>
  </si>
  <si>
    <t>Dragon Breath</t>
  </si>
  <si>
    <t>LCK</t>
  </si>
  <si>
    <t>XP Gained</t>
  </si>
  <si>
    <t>Damage</t>
  </si>
  <si>
    <t>PARTY EXP</t>
  </si>
  <si>
    <t>Race</t>
  </si>
  <si>
    <t>Human</t>
  </si>
  <si>
    <t>Dragonman</t>
  </si>
  <si>
    <t>Lizardman</t>
  </si>
  <si>
    <t>Birdman</t>
  </si>
  <si>
    <t>Elf</t>
  </si>
  <si>
    <t>Wolfman</t>
  </si>
  <si>
    <t>Kyantol</t>
  </si>
  <si>
    <t>Catman</t>
  </si>
  <si>
    <t>Centaur</t>
  </si>
  <si>
    <t>LO Sama</t>
  </si>
  <si>
    <t>Aron</t>
  </si>
  <si>
    <t>Mystic Knight</t>
  </si>
  <si>
    <t>Slow</t>
  </si>
  <si>
    <t>10 Fire/+1</t>
  </si>
  <si>
    <t>5 Light/+1</t>
  </si>
  <si>
    <t>Current Spells</t>
  </si>
  <si>
    <t>Weapon Stats</t>
  </si>
  <si>
    <t>Weapon Specials</t>
  </si>
  <si>
    <t>+4 [C,C] [HOLY]</t>
  </si>
  <si>
    <t>+6 [C] [AXE]</t>
  </si>
  <si>
    <t>+3 [C,C] [MAGIC]</t>
  </si>
  <si>
    <t>+4 [C,C] [SWORD, DEMON] [AGI+1, CRT+2]</t>
  </si>
  <si>
    <t>+5 [C] [SWORD]</t>
  </si>
  <si>
    <t>+4 [C,C] [SWORD]</t>
  </si>
  <si>
    <t>+5 [C] [ARROW] [R~2] [CRT+3]</t>
  </si>
  <si>
    <t>+5 [C] [POLEARM]</t>
  </si>
  <si>
    <t>20 Ice</t>
  </si>
  <si>
    <t>4</t>
  </si>
  <si>
    <t>3</t>
  </si>
  <si>
    <t>6</t>
  </si>
  <si>
    <t>Unit</t>
  </si>
  <si>
    <t>Red</t>
  </si>
  <si>
    <t>Orange</t>
  </si>
  <si>
    <t>Yellow</t>
  </si>
  <si>
    <t>Green</t>
  </si>
  <si>
    <t>Blue</t>
  </si>
  <si>
    <t>Indigo</t>
  </si>
  <si>
    <t>Violet</t>
  </si>
  <si>
    <t>Silver</t>
  </si>
  <si>
    <t>ROLL</t>
  </si>
  <si>
    <t>INITIATIVE</t>
  </si>
  <si>
    <t>Affinities</t>
  </si>
  <si>
    <t>Fire</t>
  </si>
  <si>
    <t>Ice</t>
  </si>
  <si>
    <t>Electric</t>
  </si>
  <si>
    <t>Wind</t>
  </si>
  <si>
    <t>Light</t>
  </si>
  <si>
    <t>Dark</t>
  </si>
  <si>
    <t>Lv</t>
  </si>
  <si>
    <t>Average Monsters</t>
  </si>
  <si>
    <t>Goblin Mage</t>
  </si>
  <si>
    <t>Goblin Soldier</t>
  </si>
  <si>
    <t>Goblin Knight</t>
  </si>
  <si>
    <t>Goblin Warrior</t>
  </si>
  <si>
    <t>Spells</t>
  </si>
  <si>
    <t>30/+2</t>
  </si>
  <si>
    <t>20/+1</t>
  </si>
  <si>
    <t>Goblin Shaman</t>
  </si>
  <si>
    <t>WP Gained</t>
  </si>
  <si>
    <t>Healing WP</t>
  </si>
  <si>
    <t>WP</t>
  </si>
  <si>
    <t>Averages</t>
  </si>
  <si>
    <t>Weapon 1</t>
  </si>
  <si>
    <t>Weapon 2</t>
  </si>
  <si>
    <t>+4 [C] [AXE] [R1~2]</t>
  </si>
  <si>
    <t>PARTY GOLD</t>
  </si>
  <si>
    <t>Spear</t>
  </si>
  <si>
    <t>+4 [C] [POLEARM] [R1~2]</t>
  </si>
  <si>
    <t>Throwing Star</t>
  </si>
  <si>
    <t>+3 [C,C] [SWORD] [R2]</t>
  </si>
  <si>
    <t>Bronze Knife</t>
  </si>
  <si>
    <t>+4 [C] [SWORD] [R1~2]</t>
  </si>
  <si>
    <t>Short Axe</t>
  </si>
  <si>
    <t>Accessory</t>
  </si>
  <si>
    <t>Item 1</t>
  </si>
  <si>
    <t>Item 2</t>
  </si>
  <si>
    <t>Item 3</t>
  </si>
  <si>
    <t>Item 4</t>
  </si>
  <si>
    <t>Alt. Weapon</t>
  </si>
  <si>
    <t>Medical Herb</t>
  </si>
  <si>
    <t>ATT 1</t>
  </si>
  <si>
    <t>ATT 2</t>
  </si>
  <si>
    <t>Accessory Stats</t>
  </si>
  <si>
    <r>
      <rPr>
        <b/>
        <sz val="11"/>
        <rFont val="Calibri"/>
        <family val="2"/>
        <scheme val="minor"/>
      </rPr>
      <t>Sleep 1</t>
    </r>
    <r>
      <rPr>
        <sz val="11"/>
        <rFont val="Calibri"/>
        <family val="2"/>
        <scheme val="minor"/>
      </rPr>
      <t xml:space="preserve"> [6mp] [70%] [3 turns] [R1~2] [A1]</t>
    </r>
  </si>
  <si>
    <r>
      <rPr>
        <b/>
        <sz val="11"/>
        <rFont val="Calibri"/>
        <family val="2"/>
        <scheme val="minor"/>
      </rPr>
      <t>Heal 1 {Light}</t>
    </r>
    <r>
      <rPr>
        <sz val="11"/>
        <rFont val="Calibri"/>
        <family val="2"/>
        <scheme val="minor"/>
      </rPr>
      <t xml:space="preserve"> [3mp] [15 Base] </t>
    </r>
    <r>
      <rPr>
        <b/>
        <sz val="11"/>
        <rFont val="Calibri"/>
        <family val="2"/>
        <scheme val="minor"/>
      </rPr>
      <t>[16 Full]</t>
    </r>
    <r>
      <rPr>
        <sz val="11"/>
        <rFont val="Calibri"/>
        <family val="2"/>
        <scheme val="minor"/>
      </rPr>
      <t xml:space="preserve"> [R1] [A0]</t>
    </r>
  </si>
  <si>
    <r>
      <rPr>
        <b/>
        <sz val="11"/>
        <rFont val="Calibri"/>
        <family val="2"/>
        <scheme val="minor"/>
      </rPr>
      <t>Blast 1 {Wind}</t>
    </r>
    <r>
      <rPr>
        <sz val="11"/>
        <rFont val="Calibri"/>
        <family val="2"/>
        <scheme val="minor"/>
      </rPr>
      <t xml:space="preserve"> [2mp] [6 Base] </t>
    </r>
    <r>
      <rPr>
        <b/>
        <sz val="11"/>
        <rFont val="Calibri"/>
        <family val="2"/>
        <scheme val="minor"/>
      </rPr>
      <t>[6 Full]</t>
    </r>
    <r>
      <rPr>
        <sz val="11"/>
        <rFont val="Calibri"/>
        <family val="2"/>
        <scheme val="minor"/>
      </rPr>
      <t xml:space="preserve"> [R1~2] [A0]</t>
    </r>
  </si>
  <si>
    <t>STATIC INITIATIVE</t>
  </si>
  <si>
    <t>PHASE</t>
  </si>
  <si>
    <t>F</t>
  </si>
  <si>
    <t>M</t>
  </si>
  <si>
    <t>S</t>
  </si>
  <si>
    <t>Precise Shot</t>
  </si>
  <si>
    <t>Parry</t>
  </si>
  <si>
    <t>Special Power</t>
  </si>
  <si>
    <t>Smite</t>
  </si>
  <si>
    <t>Trample</t>
  </si>
  <si>
    <t>Pounce</t>
  </si>
  <si>
    <t>Placate</t>
  </si>
  <si>
    <t>Spell Penetration</t>
  </si>
  <si>
    <t>Stalwart</t>
  </si>
  <si>
    <t>Hesitant</t>
  </si>
  <si>
    <t>Conditions</t>
  </si>
  <si>
    <t>[b]Turn 1[/b]</t>
  </si>
  <si>
    <t>[Gains # EXP, # Weapon Points, +# Friendship {Name}]</t>
  </si>
  <si>
    <t>Enemy expires!</t>
  </si>
  <si>
    <t>[u]Name[/u] to X#.</t>
  </si>
  <si>
    <t>[u]Name[/u] to X#. Attack Enemy. Deals # damage.</t>
  </si>
  <si>
    <t>[u]Name[/u] to X#. Attack Enemy. Weapon Advantage! Deals # damage.</t>
  </si>
  <si>
    <t>[u]Name[/u] to X#. Attack Enemy. Critical Hit! Deals # damage.</t>
  </si>
  <si>
    <t>[u]Name[/u] to X#. Attack Enemy. Weapon Advantage! Critical Hit! Deals # damage.</t>
  </si>
  <si>
    <t>[u]Name[/u] to X#. Attack Enemy. Miss!</t>
  </si>
  <si>
    <t>[u]Name[/u] to X#. Attack Enemy. Deals # damage. Counter Attack! Deals # damage.</t>
  </si>
  <si>
    <t>[u]Name[/u] to X#. Attack Enemy. Weapon Advantage! Deals # damage. Counter Attack! Deals # damage.</t>
  </si>
  <si>
    <t>[u]Name[/u] to X#. Attack Enemy. Miss! Counter Attack! Deals # damage.</t>
  </si>
  <si>
    <t>[u]Name[/u] is exhausted...</t>
  </si>
  <si>
    <t>[u]Name[/u] to X#. Cast Spell on Enemy. Heals/Deals # damage.</t>
  </si>
  <si>
    <t>[u]Name[/u] to X#. Cast Spell on Enemy. Enemy is Affected.</t>
  </si>
  <si>
    <t>[u]Name[/u] to X#. Cast Spell on Enemy. Enemy resists the spell.</t>
  </si>
  <si>
    <t>[u]Name[/u] Delays.</t>
  </si>
  <si>
    <t>[b]Enemy Pre-emptive[/b][list]</t>
  </si>
  <si>
    <t>[b]The Force[/b][list]</t>
  </si>
  <si>
    <t>[b]Enemies[/b][list]</t>
  </si>
  <si>
    <t>Damage/Healing</t>
  </si>
  <si>
    <t>EXP</t>
  </si>
  <si>
    <t>[HOLY]</t>
  </si>
  <si>
    <t>[MAGIC]</t>
  </si>
  <si>
    <t>Rage</t>
  </si>
  <si>
    <t>5</t>
  </si>
  <si>
    <t>7</t>
  </si>
  <si>
    <t>Heal 1, Detox 1</t>
  </si>
  <si>
    <t>10</t>
  </si>
  <si>
    <t xml:space="preserve">Mag Resist +15, Evade +15 </t>
  </si>
  <si>
    <t>Critical +15</t>
  </si>
  <si>
    <t>Xiphor (Partner)</t>
  </si>
  <si>
    <t>Aywad (Partner)</t>
  </si>
  <si>
    <t>3430</t>
  </si>
  <si>
    <t>Short Sickle</t>
  </si>
  <si>
    <t>Freeze 1-2</t>
  </si>
  <si>
    <t>Step 1, Blaze 1</t>
  </si>
  <si>
    <t>Heal 1, Support 1</t>
  </si>
  <si>
    <t>Katon 1, Kehhyo-Do 1</t>
  </si>
  <si>
    <t>Burst 1-2</t>
  </si>
  <si>
    <t>Goblin Wyvern-Rider</t>
  </si>
  <si>
    <t>Fly</t>
  </si>
  <si>
    <t>Goblin Sniper</t>
  </si>
  <si>
    <r>
      <t>Blaze 1 {Fire}</t>
    </r>
    <r>
      <rPr>
        <sz val="11"/>
        <rFont val="Calibri"/>
        <family val="2"/>
        <scheme val="minor"/>
      </rPr>
      <t xml:space="preserve"> [2mp] [8 Base] </t>
    </r>
    <r>
      <rPr>
        <b/>
        <sz val="11"/>
        <rFont val="Calibri"/>
        <family val="2"/>
        <scheme val="minor"/>
      </rPr>
      <t>[10 Full]</t>
    </r>
    <r>
      <rPr>
        <sz val="11"/>
        <rFont val="Calibri"/>
        <family val="2"/>
        <scheme val="minor"/>
      </rPr>
      <t xml:space="preserve"> [R1] [A0]</t>
    </r>
  </si>
  <si>
    <t>14/16</t>
  </si>
  <si>
    <r>
      <t xml:space="preserve">Spear/Bite </t>
    </r>
    <r>
      <rPr>
        <b/>
        <sz val="11"/>
        <rFont val="Calibri"/>
        <family val="2"/>
        <scheme val="minor"/>
      </rPr>
      <t>[Poison]</t>
    </r>
  </si>
  <si>
    <t>Wooden Arrow</t>
  </si>
  <si>
    <t>Demogoblin</t>
  </si>
  <si>
    <t>Sense 1, Egress 1</t>
  </si>
  <si>
    <r>
      <t>Blaze 2 {Fire}</t>
    </r>
    <r>
      <rPr>
        <sz val="11"/>
        <rFont val="Calibri"/>
        <family val="2"/>
        <scheme val="minor"/>
      </rPr>
      <t xml:space="preserve"> [6mp] [10 Base] </t>
    </r>
    <r>
      <rPr>
        <b/>
        <sz val="11"/>
        <rFont val="Calibri"/>
        <family val="2"/>
        <scheme val="minor"/>
      </rPr>
      <t>[10 Full]</t>
    </r>
    <r>
      <rPr>
        <sz val="11"/>
        <rFont val="Calibri"/>
        <family val="2"/>
        <scheme val="minor"/>
      </rPr>
      <t xml:space="preserve"> [R2] [A1]</t>
    </r>
  </si>
  <si>
    <t>Claws</t>
  </si>
  <si>
    <t>[BOSS] Demogoblin</t>
  </si>
  <si>
    <t>Goblin Wyver-Rider</t>
  </si>
  <si>
    <t>??</t>
  </si>
  <si>
    <t>[/list]</t>
  </si>
  <si>
    <t>Force's Current Turn Order</t>
  </si>
  <si>
    <t>[size=150]Battle 3![/size]</t>
  </si>
  <si>
    <t>[quote]</t>
  </si>
  <si>
    <t>[/quote]</t>
  </si>
  <si>
    <t>[u]Xiphor[/u]</t>
  </si>
  <si>
    <t>[u]Mr. Andrews[/u]</t>
  </si>
  <si>
    <t>[u]Aywad[/u]</t>
  </si>
  <si>
    <t>[u]Duncan[/u]</t>
  </si>
  <si>
    <t>[u]Natedog[/u]</t>
  </si>
  <si>
    <t>[u]Étarr[/u]</t>
  </si>
  <si>
    <t>[u]Zorlak[/u]</t>
  </si>
  <si>
    <t>[u]Aron[/u]</t>
  </si>
  <si>
    <t>[u]Valkos[/u]</t>
  </si>
  <si>
    <t>[u]Natedog[/u] to J8.</t>
  </si>
  <si>
    <t>[u]Mr. Andrews[/u] to I7.</t>
  </si>
  <si>
    <t>[u]Xiphor[/u] to J2.</t>
  </si>
  <si>
    <t>[u]Casi[/u] to J4. Equip Hatchet.</t>
  </si>
  <si>
    <t>[u]Duncan[/u] stays. Equip Bronze Knife.</t>
  </si>
  <si>
    <t>All other Fast Phasers stay.</t>
  </si>
  <si>
    <t>[b]Fast Phasers[/b][list]</t>
  </si>
  <si>
    <t>[b]Slow Phasers[/b][list]</t>
  </si>
  <si>
    <t>[b]Fast Phase Summary[/b]</t>
  </si>
  <si>
    <t>[b]Slow Phase Summary[/b]</t>
  </si>
  <si>
    <t>[u]Aron[/u] to J7.</t>
  </si>
  <si>
    <t>[u]Peirce[/u] to I11.</t>
  </si>
  <si>
    <t>[u]Red Sniper[/u] to E12.</t>
  </si>
  <si>
    <t>[u]Aywad[/u] to K5.</t>
  </si>
  <si>
    <t>[u]Étarr[/u] to I8</t>
  </si>
  <si>
    <t>[u]Valkos[/u] to J9. Cast Sense 1 on Green Mage.</t>
  </si>
  <si>
    <t>[u][b]AI:[/b] James[/u]</t>
  </si>
  <si>
    <t>[u][b]AI:[/b] James[/u] to J5.</t>
  </si>
  <si>
    <t>[u]Zorlak[/u] to J6.</t>
  </si>
  <si>
    <t>[u]Red Wyvern-Rider[/u] to G11. Attack Peirce. 1 damage.</t>
  </si>
  <si>
    <t>All other Slow Phasers stay.</t>
  </si>
  <si>
    <t>[b][5 EXP, 1 Scythe Point][/b]</t>
  </si>
  <si>
    <t>[b]Turn 2[/b]</t>
  </si>
  <si>
    <t>[u]Xiphor[/u] to K7.</t>
  </si>
  <si>
    <t>[u]Mr. Andrews[/u] to H11. Attack Red Wyvern-Rider. 5 damage.</t>
  </si>
  <si>
    <t>[u]Aywad[/u] to H7.</t>
  </si>
  <si>
    <t>[u]Duncan[/u] to I6.</t>
  </si>
  <si>
    <t>[u]Casi[/u] to I9.</t>
  </si>
  <si>
    <t>[u]Natedog[/u] delays.</t>
  </si>
  <si>
    <t>[u]Red Sniper[/u] to F11. Attack Mr. Andrews. 5 damage.</t>
  </si>
  <si>
    <t>[u]Orange Sniper[/u] to G16.</t>
  </si>
  <si>
    <t>[u]Red Wyvern-Rider[/u] to H8. Attack Natedog. 2 damage.</t>
  </si>
  <si>
    <t>[u]Orange Wyvern-Rider[/u] to E14.</t>
  </si>
  <si>
    <t>DELAYED</t>
  </si>
  <si>
    <t>[u]Peirce[/u] to F12. Attack Red Sniper. 6 damage.</t>
  </si>
  <si>
    <t>[b][10 EXP, 1 Halberd Point][/b]</t>
  </si>
  <si>
    <t>[b][10 EXP, 1 Unarmed Point][/b]</t>
  </si>
  <si>
    <t>[u]Valkos[/u] to G11. Attack Red Sniper. 7 damage.</t>
  </si>
  <si>
    <t>[b][11 EXP, 2 Scythe Points, {+1 Peirce}][/b]</t>
  </si>
  <si>
    <t>[u]Zorlak[/u] to H9. Use Flame Breath on Red Wyvern-Rider. 7 damage.</t>
  </si>
  <si>
    <t>[b][14 EXP, 2 Ankh Points, {+1 Mr. Andrews}][/b]</t>
  </si>
  <si>
    <t>[u]Aron[/u] to H12.</t>
  </si>
  <si>
    <t>[u]Étarr[/u] stays. Attack Red Wyvern-Rider. Critical Hit! 4 damage. Red Wyvern-Ryder expires.</t>
  </si>
  <si>
    <t>[b][38 EXP, 1 Rod Point, {+2 Zorlak}][/b]</t>
  </si>
  <si>
    <t>[u]Red Wyvern-Rider[/u] appears.</t>
  </si>
  <si>
    <t>[u]Natedog[/u] to J11.</t>
  </si>
  <si>
    <t>[u][b]AI:[/b] James[/u] to I10.</t>
  </si>
  <si>
    <t>All Slow Phasers stay.</t>
  </si>
  <si>
    <t>[b]Turn 3[/b]</t>
  </si>
  <si>
    <t>[i][b][u]Casi[/u] is now Level 7! HP+1! ATT+1! DEF+1![/b][/i]</t>
  </si>
  <si>
    <t>[u]Mr. Andrews[/u] Stays. Equip Spear. Attack Red Sniper. Misses!</t>
  </si>
  <si>
    <t>[u]Aywad[/u] to F10. Attack Red Sniper. Misses!</t>
  </si>
  <si>
    <t>[u]Xiphor[/u] to I11.</t>
  </si>
  <si>
    <t>[u]Duncan[/u] to I12.</t>
  </si>
  <si>
    <t>[u]Casi[/u] to G12. Attack Red Sniper. 7 damage. Red Sniper expires.</t>
  </si>
  <si>
    <t>[b][41 EXP, 2 Hatchet Points, {+2 Valkos}][/b]</t>
  </si>
  <si>
    <t>11</t>
  </si>
  <si>
    <t>[i][b][u]Casi[/u] is now Partners with Valkos![/b][/i]</t>
  </si>
  <si>
    <t>Valkos (Partner)</t>
  </si>
  <si>
    <t>Casi (Partner)</t>
  </si>
  <si>
    <t>Defence +5</t>
  </si>
  <si>
    <t>Succumb +15</t>
  </si>
  <si>
    <t>[u]Red Wyvern-Rider[/u] to F11. Attack Valkos. 1 damage.</t>
  </si>
  <si>
    <t>[u]Orange Sniper[/u] to I13. Attack Xiphor. Weapon Advantage! 9 damage.</t>
  </si>
  <si>
    <t>[u]Green Mage[/u] to I19.</t>
  </si>
  <si>
    <t>[u]Indigo Shaman[/u] to I13.</t>
  </si>
  <si>
    <t>[u]Aron[/u] to E15. Equip Halberd. Attack Orange Wyvern-Rider. 4 damage.</t>
  </si>
  <si>
    <t>[b][8 EXP, 1 Halberd Point][/b]</t>
  </si>
  <si>
    <t>[u]Étarr[/u] to J10.</t>
  </si>
  <si>
    <t>[u]Valkos[/u] stays. Attack Red Wyvern-Rider. Weapon Advantage! Critical Hit! 12 damage.</t>
  </si>
  <si>
    <t>[b][24 EXP, 4 Scythe Points][/b]</t>
  </si>
  <si>
    <t>[u]Natedog[/u] to J13. Attack Orange Sniper. 4 damage.</t>
  </si>
  <si>
    <t>[b][6 EXP, 1 Katana Point][/b]</t>
  </si>
  <si>
    <t>[b][16 EXP, 3 Ankh Points, {+1 Xiphor}][/b]</t>
  </si>
  <si>
    <t>[b][42 EXP, 2 Unarmed Points, {+2 Valkos}][/b]</t>
  </si>
  <si>
    <t>[i][b][u]Peirce[/u] is now Partners with [u]Valkos[/u]![/b][/i]</t>
  </si>
  <si>
    <t>[u][b]AI:[/b]Peirce[/u] stays. Attack Red Wyvern-Rider. 6 damage. Red Wyvern-Rider expires.</t>
  </si>
  <si>
    <t>Peirce (Partner)</t>
  </si>
  <si>
    <t>[u][b]AI:[/b] James[/u] to H13. Attack Orange Sniper. 2 damage.</t>
  </si>
  <si>
    <t>[b][3 EXP, 1 Blade Point, {+1 Natedog}][/b]</t>
  </si>
  <si>
    <t>[u]Zorlak[/u] to H9. Cast HEAL 1 on Xiphor. Heals 9 damage.</t>
  </si>
  <si>
    <t>[u]Red Wyvern-Rider[/u] to I14. Attack Duncan. Weapon Advantage! Critical Hit! 5 damage.</t>
  </si>
  <si>
    <t>Spawn [1]</t>
  </si>
  <si>
    <t>[u]Green Wyvern-Rider[/u] to L13. Attack Natedog. Weapon Advantage! 6 damage.</t>
  </si>
  <si>
    <t>[u]Blue Wyvern-Rider[/u] to I17.</t>
  </si>
  <si>
    <t>[u]Indigo Wyvern-Rider[/u] to F8. Attack Aywad. 3 damage.</t>
  </si>
  <si>
    <t>[i][b][u]Peirce[/u] is now Level 7! HP+1! ATT+2! DEF+2! AGI+1![/b][/i]</t>
  </si>
  <si>
    <t>[i][b][u]Aywad[/u] is now Level 7! HP+2! ATT+1! DEF+1! AGI+1![/b][/i]</t>
  </si>
  <si>
    <t>[i][b][u]Aron[/u] is now Level 7! HP+1! MP+1! DEF+2! AGI+1![/b][/i]</t>
  </si>
  <si>
    <t>Spawn [2]</t>
  </si>
  <si>
    <t>Orange Trigger Activated.</t>
  </si>
  <si>
    <t>Green/Blue/Indigo Triggers Activated.</t>
  </si>
  <si>
    <t>Yellow Trigger Activated.</t>
  </si>
  <si>
    <t>[b]Turn 4[/b]</t>
  </si>
  <si>
    <t>[u]Mr. Andrews[/u] to H14. Equip Halberd. Attack Orange Wyvern-Rider. 4 damage.</t>
  </si>
  <si>
    <t>[b][8 EXP, 1 Halberd Point, {+1 Aron}][/b]</t>
  </si>
  <si>
    <t>9</t>
  </si>
  <si>
    <t>[u]Natedog[/u] stays. Attack Orange Sniper. 4 damage.</t>
  </si>
  <si>
    <t>[b][6 EXP, 1 Katana Point, {+1 James}][/b]</t>
  </si>
  <si>
    <t>[u]Duncan[/u] stays. Equip Main Gauche. Attack Orange Sniper. 2 damage.</t>
  </si>
  <si>
    <t>[b][3 EXP, 1 Rapier Point, {+1 Natedog}][/b]</t>
  </si>
  <si>
    <t>[u]Aywad[/u] to F15.</t>
  </si>
  <si>
    <t>[u]Xiphor[/u] stays. Attack Orange Sniper. 7 damage. Counter Attack! Weapon Advantage! 9 damage. Orange Sniper expires.</t>
  </si>
  <si>
    <t>[b][41 EXP, 2 Quarrel Points, {+2 Duncan}][/b]</t>
  </si>
  <si>
    <t>[u]Casi[/u] to J14. Equip Mace. Attack Orange Wyvern-Rider. Weapon Advantage! 13 damage. Counter Attack! 2 damage. Orange Wyvern-Rider expires.</t>
  </si>
  <si>
    <t>[b][50 EXP, 4 Mace Points, {+2 Mr. Andrews}][/b]</t>
  </si>
  <si>
    <t>DEAD</t>
  </si>
  <si>
    <t>DEAD (Respawn)</t>
  </si>
  <si>
    <t>[u]Yellow Mage[/u] to M11.</t>
  </si>
  <si>
    <t>[u]Yellow Sniper[/u] to L11. Attack Zorlak. Weapon Advantage! 9 damage.</t>
  </si>
  <si>
    <t>[u]Green Mage[/u] to J16. Cast BLAZE 1 on Casi. 7 damage.</t>
  </si>
  <si>
    <t>[u]Indigo Shaman[/u] to K14. Cast BLAST 1 on Natedog. 5 damage.</t>
  </si>
  <si>
    <t>[u]Peirce[/u] to F17.</t>
  </si>
  <si>
    <t>[u]Valkos[/u] to K13. Attack Green Wyvern-Rider. Weapon Advantage! 12 damage.</t>
  </si>
  <si>
    <t>DEAD (No Spawn)</t>
  </si>
  <si>
    <t>[u][b]AI:[/b] James[/u] to I14. Cast HEAL 1 on Casi. Heals 10 damage.</t>
  </si>
  <si>
    <t>[b][14 EXP, 3 Blade Points, {+1 Casi}][/b]</t>
  </si>
  <si>
    <t>[u]Aron[/u] to L15. Cast BURST 1 on Green Wyvern-Rider. 5 damage. Green Wyvern-Rider expires.</t>
  </si>
  <si>
    <t>[b][40 EXP, 1 Halberd Point, {+2 Valkos}][/b]</t>
  </si>
  <si>
    <t>8</t>
  </si>
  <si>
    <t>[u]Zorlak[/u] to J12. Cast HEAL 1 on Natedog. Heals 14 damage.</t>
  </si>
  <si>
    <t>[b][21 EXP, 4 Ankh Points, {+1 Natedog}][/b]</t>
  </si>
  <si>
    <t>[u][b]AI:[/b] Étarr[/u] to J15. Cast FREEZE 1 on Green Mage. 7 damage.</t>
  </si>
  <si>
    <t>[b][21 EXP, 3 Rod Points[/b]</t>
  </si>
  <si>
    <t>[u]Red Wyvern-Rider[/u] to G11. Attack Xiphor. 4 damage.</t>
  </si>
  <si>
    <t>[u]Yellow Wyvern-Rider[/u] to M6.</t>
  </si>
  <si>
    <t>[u]Blue Wyvern-Rider[/u] to I16. Attack James. Weapon Advantage! 3 damage.</t>
  </si>
  <si>
    <t>[u]Indigo Wyvern-Rider[/u] to G12. Attack Duncan. Weapon Advantage! 5 damage.</t>
  </si>
  <si>
    <t>[u]Green Wyvern-Rider[/u] appears.</t>
  </si>
  <si>
    <t>[i][b][u]Zorlak[/u] is now Level 7! HP+1! MP+2![/b][/i]</t>
  </si>
  <si>
    <t>[i][b][u]Duncan[/u] is now Level 7! ATT+1! DEF+1! AGI+2![/b][/i]</t>
  </si>
  <si>
    <t>[i][b][u]Mr. Andrews[/u] is now Level 7! HP+1! ATT+1! DEF+1! AGI+1![/b][/i]</t>
  </si>
  <si>
    <t>[u]Xiphor[/u] stays. Use Medical Herb on self. Heals 9 damage.</t>
  </si>
  <si>
    <t>[b][1 EXP][/b]</t>
  </si>
  <si>
    <t>[u]Mr. Andrews[/u] to I15. Equip Spear. Attack Green Mage. 6 damage. Green Mage expires.</t>
  </si>
  <si>
    <t>[b][18 EXP, 2 Spear Points, {+2 Etarr}][/b]</t>
  </si>
  <si>
    <t>[u]Aywad[/u] to G13. Attack Indigo Wyvern-Rider. 7 damage.</t>
  </si>
  <si>
    <t>[b][14 EXP, 2 Unarmed Points][/b]</t>
  </si>
  <si>
    <t>[u]Duncan[/u] delays.</t>
  </si>
  <si>
    <t>[u]Casi[/u] delays</t>
  </si>
  <si>
    <t>[u]Red Wyvern-Rider[/u] to G14. Attack James. Weapon Advantage! 3 damage.</t>
  </si>
  <si>
    <t>[u]Yellow Wyvern-Rider[/u] to J9.</t>
  </si>
  <si>
    <t>[u]Yellow Mage[/u] to N14.</t>
  </si>
  <si>
    <t>[u]Yellow Sniper[/u] to N13.</t>
  </si>
  <si>
    <t>[b]Turn 5[/b]</t>
  </si>
  <si>
    <t>[u]Indigo Shaman[/u] to L14. Cast BLAST 1 on Casi. 4 damage.</t>
  </si>
  <si>
    <t>[u]Étarr[/u] to K15. Cast FREEZE 2 on Indigo Shaman. 11 damage. Green Wyvern-Rider: 10 damage.</t>
  </si>
  <si>
    <t>[b][49 EXP, 4 Rod Points[/b]</t>
  </si>
  <si>
    <t>[u]Peirce[/u] to I17. Attack Blue Wyvern-Rider. 8 damage.</t>
  </si>
  <si>
    <t>[u]Duncan[/u] to K14. Attack Indigo Shaman. Weapon Advantage! 6 damage. Indigo Shaman expires.</t>
  </si>
  <si>
    <t>[b][21 EXP, 2 Rapier Points, {+2 Etarr}][/b]</t>
  </si>
  <si>
    <t>[u][b]AI:[/b] James[/u] to I12. Cast HEAL 1 on Zorlak. Heals 10 damage.</t>
  </si>
  <si>
    <t>[b][14 EXP, 3 Blade Points, {+1 Zorlak}][/b]</t>
  </si>
  <si>
    <t>48/33</t>
  </si>
  <si>
    <t>66/25</t>
  </si>
  <si>
    <t>[u]Aron[/u] to J10. Attack Yellow Wyvern-Rider. 4 damage.</t>
  </si>
  <si>
    <t>[u]Zorlak[/u] to I13. Cast HEAL 1 on James. Heals 6 damage.</t>
  </si>
  <si>
    <t>[b][10 EXP, 2 Ankh Points, {+1 James}][/b]</t>
  </si>
  <si>
    <t>DELAY</t>
  </si>
  <si>
    <t>[u]Valkos[/u] to H12. Attack Indigo Wyvern-Rider. Weapon Advantage! Critical Hit! 12 damage. Indigo Wyvern-Rider expires.</t>
  </si>
  <si>
    <t>DEAD [No Respawn]</t>
  </si>
  <si>
    <t>82/27</t>
  </si>
  <si>
    <t>[u][b]AI:[/b] Casi[/u] to J16. Attack Blue Wyvern-Rider. Weapon Advantage! Critical Hit!  Heals 13 damage. Blue Wyvern-Rider expires.</t>
  </si>
  <si>
    <t>[b][50 EXP, 4 Scythe Points, {+2 Aywad}][/b]</t>
  </si>
  <si>
    <t>[b][50 EXP, 4 Mace Points, {+2 Peirce}][/b]</t>
  </si>
  <si>
    <t>69/33</t>
  </si>
  <si>
    <t>[i][b][u]Valkos[/u] is now Level 7! HP+1! ATT+2! DEF+1! AGI+1![/b][/i]</t>
  </si>
  <si>
    <t>[i][b][u]Etarr[/u] is now Level 7! HP+1! MP+1! ATT+1! AGI+1![/b][/i]</t>
  </si>
  <si>
    <t>[i][b][u]Xiphor[/u] is now Level 7! HP+1! ATT+2! AGI+1![/b][/i]</t>
  </si>
  <si>
    <t>[u]Peirce[/u]</t>
  </si>
  <si>
    <t>[u][b]AI:[/b] Casi[/u]</t>
  </si>
  <si>
    <t>[url=http://stordarth.alphaalec.com/OI/Battles/Battle3/Battle3-6-F.png]Turn 6, Fast Phase Map[/url]</t>
  </si>
  <si>
    <r>
      <t xml:space="preserve">Deadline: </t>
    </r>
    <r>
      <rPr>
        <b/>
        <sz val="11"/>
        <color theme="1"/>
        <rFont val="Calibri"/>
        <family val="2"/>
        <scheme val="minor"/>
      </rPr>
      <t>[b]Tuesday 12th July 2011, 18:59 PM EST/11:59 PM GMT[/b]</t>
    </r>
  </si>
  <si>
    <t>[u][b]AI:[/b] Natedog[/u] stays. Cast KATON 1 on Green Wyvern-Rider. 6 damage. Green Wyvern-Rider expires.</t>
  </si>
  <si>
    <t>[b][42 EXP, 2 Katana Points, {+2 Etarr}][/b]</t>
  </si>
  <si>
    <t>52/25</t>
  </si>
  <si>
    <t>[b]Turn 6[/b]</t>
  </si>
  <si>
    <t>[u]Etarr[/u] to H14. Attack Red Wyvern-Rider. 4 damage.</t>
  </si>
  <si>
    <t>[u]Aywad[/u] stays. Attack Red Wyvern-Rider. 7 damage.</t>
  </si>
  <si>
    <t>[b][8 EXP, 1 Rod Points][/b]</t>
  </si>
  <si>
    <t>[b][14 EXP, 2 Unarmed Points, {+1 Etarr}][/b]</t>
  </si>
  <si>
    <t>78</t>
  </si>
  <si>
    <t>74</t>
  </si>
  <si>
    <t>[u]Mr. Andrews[/u] to G15. Equip Halberd. Attack Red Wyvern-Rider. 5 damage. Red Wyvern-Rider expires.</t>
  </si>
  <si>
    <t>[b][10 EXP, 1 Halberd Points, {+2 Aywad}][/b]</t>
  </si>
  <si>
    <t>56/32</t>
  </si>
  <si>
    <t>[u]Xiphor[/u] to I10. Attack Yellow Wyvern-Rider. Weapon Advantage! 11 damage. Yellow Wyvern-Rider expires.</t>
  </si>
  <si>
    <t>[b][50 EXP, 3 Quarrel Points, {+2 Aron}][/b]</t>
  </si>
  <si>
    <t>71</t>
  </si>
  <si>
    <t>[u]Yellow Mage[/u] to N16.</t>
  </si>
  <si>
    <t>[u]Yellow Sniper[/u] to N18.</t>
  </si>
  <si>
    <t>[u]Duncan[/u] to H17. Use Medical Herb on self. Heals 10 damage.</t>
  </si>
  <si>
    <t>[u]Aron[/u] to J17.</t>
  </si>
  <si>
    <t>[u]Peirce[/u] stays.</t>
  </si>
  <si>
    <t>[u]Zorlak[/u] to H15. Cast HEAL 1 on Mr. Andrews. Heals 6 damage.</t>
  </si>
  <si>
    <t>[b][10 EXP, 2 Ankh Points, {+1 Mr. Andrews}][/b]</t>
  </si>
  <si>
    <t>85</t>
  </si>
  <si>
    <t>[u]Valkos[/u] to K14</t>
  </si>
  <si>
    <t>[u]Natedog[/u] stays.</t>
  </si>
  <si>
    <t>[u][b]AI:[/b] James[/u] to I14.</t>
  </si>
  <si>
    <t>[u][b]AI:[/b] Casi[/u] to J15.</t>
  </si>
  <si>
    <t>[i][b][u]James[/u] is now Level 7! HP+1! MP+1! ATT+1! DEF+1! AGI+1![/b][/i]</t>
  </si>
  <si>
    <t>[size=150]Turn 7: Fast Phase[/size]</t>
  </si>
  <si>
    <t>[u]Valkos[/u] to K15</t>
  </si>
  <si>
    <t>[b]Turn 7[/b]</t>
  </si>
  <si>
    <t>[u]Xiphor[/u] to G14.</t>
  </si>
  <si>
    <t>[u]Mr. Andrews[/u] to I19.</t>
  </si>
  <si>
    <t>[u]Natedog[/u] to K17.</t>
  </si>
  <si>
    <t>[u]Aywad[/u] to G18.</t>
  </si>
  <si>
    <t>[u]Duncan[/u] to H16.</t>
  </si>
  <si>
    <t>[u]Yellow Sniper[/u] to L15. Attack Valkos. 2 damage.</t>
  </si>
  <si>
    <t>[u]Yellow Mage[/u] to N16. Cast BLAZE 1 on Natedog. 7 damage.</t>
  </si>
  <si>
    <t>[u]Peirce[/u] K15. Attack Yellow Sniper. 6 damage.</t>
  </si>
  <si>
    <t>[u]Aron[/u] to L18. Cast BUSRT 1 on Yellow Mage. 4 damage.</t>
  </si>
  <si>
    <t>[b][12 EXP, 1 Halberd Point][/b]</t>
  </si>
  <si>
    <t>812</t>
  </si>
  <si>
    <t>58/26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</si>
</sst>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9900FF"/>
      <name val="Calibri"/>
      <family val="2"/>
      <scheme val="minor"/>
    </font>
    <font>
      <sz val="11"/>
      <color rgb="FF9900FF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rgb="FF1000E6"/>
      <name val="Calibri"/>
      <family val="2"/>
      <scheme val="minor"/>
    </font>
    <font>
      <sz val="11"/>
      <color rgb="FF1000E6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1"/>
      <color theme="10"/>
      <name val="Calibri"/>
      <family val="2"/>
    </font>
    <font>
      <u/>
      <sz val="11"/>
      <name val="Calibri"/>
      <family val="2"/>
    </font>
    <font>
      <i/>
      <u/>
      <sz val="11"/>
      <color rgb="FFFF0000"/>
      <name val="Calibri"/>
      <family val="2"/>
      <scheme val="minor"/>
    </font>
    <font>
      <i/>
      <u/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5" fillId="2" borderId="1" applyNumberFormat="0" applyFont="0" applyAlignment="0" applyProtection="0"/>
    <xf numFmtId="0" fontId="25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148">
    <xf numFmtId="0" fontId="0" fillId="0" borderId="0" xfId="0"/>
    <xf numFmtId="0" fontId="0" fillId="0" borderId="0" xfId="0"/>
    <xf numFmtId="0" fontId="6" fillId="4" borderId="0" xfId="0" applyFont="1" applyFill="1" applyAlignment="1">
      <alignment horizontal="center"/>
    </xf>
    <xf numFmtId="0" fontId="6" fillId="4" borderId="0" xfId="0" applyFont="1" applyFill="1"/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/>
    </xf>
    <xf numFmtId="49" fontId="0" fillId="3" borderId="0" xfId="0" applyNumberFormat="1" applyFill="1" applyAlignment="1">
      <alignment horizontal="center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6" fillId="4" borderId="0" xfId="0" applyFont="1" applyFill="1" applyAlignment="1">
      <alignment horizontal="right" vertical="center"/>
    </xf>
    <xf numFmtId="0" fontId="7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49" fontId="10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49" fontId="14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49" fontId="15" fillId="3" borderId="0" xfId="0" applyNumberFormat="1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0" xfId="0" applyNumberFormat="1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49" fontId="16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NumberFormat="1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49" fontId="17" fillId="3" borderId="0" xfId="0" applyNumberFormat="1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0" xfId="0" applyNumberFormat="1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49" fontId="18" fillId="3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9" fillId="3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49" fontId="20" fillId="3" borderId="0" xfId="0" applyNumberFormat="1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21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49" fontId="8" fillId="3" borderId="0" xfId="0" applyNumberFormat="1" applyFont="1" applyFill="1" applyAlignment="1">
      <alignment horizontal="center"/>
    </xf>
    <xf numFmtId="0" fontId="9" fillId="3" borderId="0" xfId="0" applyNumberFormat="1" applyFont="1" applyFill="1" applyAlignment="1">
      <alignment horizontal="center"/>
    </xf>
    <xf numFmtId="49" fontId="22" fillId="3" borderId="0" xfId="0" applyNumberFormat="1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3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" fillId="0" borderId="2" xfId="0" applyNumberFormat="1" applyFont="1" applyBorder="1" applyAlignment="1">
      <alignment horizontal="right"/>
    </xf>
    <xf numFmtId="49" fontId="2" fillId="0" borderId="5" xfId="0" applyNumberFormat="1" applyFont="1" applyBorder="1" applyAlignment="1">
      <alignment horizontal="right"/>
    </xf>
    <xf numFmtId="49" fontId="2" fillId="0" borderId="7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right"/>
    </xf>
    <xf numFmtId="0" fontId="2" fillId="0" borderId="7" xfId="0" applyNumberFormat="1" applyFont="1" applyBorder="1" applyAlignment="1">
      <alignment horizontal="right"/>
    </xf>
    <xf numFmtId="0" fontId="7" fillId="0" borderId="5" xfId="0" applyNumberFormat="1" applyFont="1" applyBorder="1" applyAlignment="1">
      <alignment horizontal="right"/>
    </xf>
    <xf numFmtId="49" fontId="7" fillId="0" borderId="7" xfId="0" applyNumberFormat="1" applyFont="1" applyBorder="1" applyAlignment="1">
      <alignment horizontal="right"/>
    </xf>
    <xf numFmtId="49" fontId="2" fillId="0" borderId="5" xfId="0" applyNumberFormat="1" applyFont="1" applyBorder="1" applyAlignment="1">
      <alignment horizontal="right" vertical="center"/>
    </xf>
    <xf numFmtId="49" fontId="0" fillId="0" borderId="0" xfId="0" applyNumberFormat="1" applyFont="1" applyAlignment="1">
      <alignment horizontal="right"/>
    </xf>
    <xf numFmtId="49" fontId="7" fillId="0" borderId="4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0" fillId="0" borderId="5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0" fillId="0" borderId="7" xfId="0" applyNumberFormat="1" applyFont="1" applyBorder="1" applyAlignment="1">
      <alignment horizontal="right"/>
    </xf>
    <xf numFmtId="49" fontId="1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7" fillId="4" borderId="0" xfId="0" applyFont="1" applyFill="1" applyAlignment="1">
      <alignment horizontal="right" vertical="center"/>
    </xf>
    <xf numFmtId="0" fontId="7" fillId="4" borderId="0" xfId="0" applyFont="1" applyFill="1"/>
    <xf numFmtId="0" fontId="7" fillId="4" borderId="0" xfId="0" applyFont="1" applyFill="1" applyAlignment="1">
      <alignment horizontal="right" vertical="center" wrapText="1"/>
    </xf>
    <xf numFmtId="0" fontId="7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0" fillId="3" borderId="0" xfId="0" applyFill="1"/>
    <xf numFmtId="49" fontId="24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49" fontId="25" fillId="5" borderId="0" xfId="3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26" fillId="3" borderId="0" xfId="0" applyNumberFormat="1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27" fillId="3" borderId="0" xfId="0" applyNumberFormat="1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49" fontId="28" fillId="3" borderId="0" xfId="0" applyNumberFormat="1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29" fillId="3" borderId="0" xfId="0" applyNumberFormat="1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0" fillId="3" borderId="0" xfId="0" applyFont="1" applyFill="1"/>
    <xf numFmtId="2" fontId="9" fillId="3" borderId="0" xfId="0" applyNumberFormat="1" applyFont="1" applyFill="1" applyAlignment="1">
      <alignment horizontal="center"/>
    </xf>
    <xf numFmtId="2" fontId="12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2" fontId="1" fillId="3" borderId="0" xfId="0" applyNumberFormat="1" applyFont="1" applyFill="1" applyAlignment="1">
      <alignment horizontal="center"/>
    </xf>
    <xf numFmtId="2" fontId="27" fillId="3" borderId="0" xfId="0" applyNumberFormat="1" applyFont="1" applyFill="1" applyAlignment="1">
      <alignment horizontal="center"/>
    </xf>
    <xf numFmtId="2" fontId="29" fillId="3" borderId="0" xfId="0" applyNumberFormat="1" applyFont="1" applyFill="1" applyAlignment="1">
      <alignment horizontal="center"/>
    </xf>
    <xf numFmtId="2" fontId="19" fillId="3" borderId="0" xfId="0" applyNumberFormat="1" applyFont="1" applyFill="1" applyAlignment="1">
      <alignment horizontal="center"/>
    </xf>
    <xf numFmtId="2" fontId="23" fillId="3" borderId="0" xfId="0" applyNumberFormat="1" applyFont="1" applyFill="1" applyAlignment="1">
      <alignment horizontal="center"/>
    </xf>
    <xf numFmtId="2" fontId="13" fillId="3" borderId="0" xfId="0" applyNumberFormat="1" applyFont="1" applyFill="1" applyAlignment="1">
      <alignment horizontal="center"/>
    </xf>
    <xf numFmtId="49" fontId="0" fillId="0" borderId="0" xfId="0" applyNumberFormat="1" applyFont="1" applyAlignment="1">
      <alignment horizontal="center" vertical="center"/>
    </xf>
    <xf numFmtId="49" fontId="37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1" fillId="0" borderId="0" xfId="4" applyFont="1" applyAlignment="1" applyProtection="1">
      <alignment vertical="center" wrapText="1"/>
    </xf>
    <xf numFmtId="0" fontId="34" fillId="0" borderId="0" xfId="0" applyFont="1" applyAlignment="1">
      <alignment vertical="center"/>
    </xf>
    <xf numFmtId="0" fontId="36" fillId="0" borderId="0" xfId="0" applyFont="1" applyAlignment="1">
      <alignment vertical="center"/>
    </xf>
  </cellXfs>
  <cellStyles count="5">
    <cellStyle name="Bad" xfId="3" builtinId="27"/>
    <cellStyle name="Hyperlink" xfId="4" builtinId="8"/>
    <cellStyle name="Normal" xfId="0" builtinId="0"/>
    <cellStyle name="Normal 2" xfId="1"/>
    <cellStyle name="Note 2" xfId="2"/>
  </cellStyles>
  <dxfs count="1"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9900FF"/>
      <color rgb="FF1000E6"/>
      <color rgb="FF4002F0"/>
      <color rgb="FF4537FF"/>
      <color rgb="FF996633"/>
      <color rgb="FF9933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4"/>
  <sheetViews>
    <sheetView tabSelected="1" zoomScale="70" zoomScaleNormal="70" workbookViewId="0">
      <pane xSplit="1" topLeftCell="B1" activePane="topRight" state="frozen"/>
      <selection pane="topRight" activeCell="M25" sqref="M25"/>
    </sheetView>
  </sheetViews>
  <sheetFormatPr defaultRowHeight="15"/>
  <cols>
    <col min="1" max="1" width="23.85546875" style="86" bestFit="1" customWidth="1"/>
    <col min="2" max="13" width="20.7109375" style="7" customWidth="1"/>
    <col min="14" max="14" width="17.28515625" style="7" bestFit="1" customWidth="1"/>
    <col min="15" max="15" width="15.42578125" style="7" customWidth="1"/>
    <col min="16" max="16" width="7.85546875" style="7" bestFit="1" customWidth="1"/>
    <col min="17" max="16384" width="9.140625" style="7"/>
  </cols>
  <sheetData>
    <row r="1" spans="1:16">
      <c r="A1" s="77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 t="s">
        <v>115</v>
      </c>
      <c r="N1" s="6" t="s">
        <v>104</v>
      </c>
      <c r="P1" s="6" t="s">
        <v>12</v>
      </c>
    </row>
    <row r="2" spans="1:16">
      <c r="A2" s="78" t="s">
        <v>46</v>
      </c>
      <c r="B2" s="8" t="s">
        <v>36</v>
      </c>
      <c r="C2" s="8" t="s">
        <v>52</v>
      </c>
      <c r="D2" s="8" t="s">
        <v>37</v>
      </c>
      <c r="E2" s="8" t="s">
        <v>38</v>
      </c>
      <c r="F2" s="8" t="s">
        <v>39</v>
      </c>
      <c r="G2" s="8" t="s">
        <v>40</v>
      </c>
      <c r="H2" s="8" t="s">
        <v>41</v>
      </c>
      <c r="I2" s="8" t="s">
        <v>42</v>
      </c>
      <c r="J2" s="8" t="s">
        <v>43</v>
      </c>
      <c r="K2" s="8" t="s">
        <v>44</v>
      </c>
      <c r="L2" s="8" t="s">
        <v>45</v>
      </c>
      <c r="M2" s="9" t="s">
        <v>116</v>
      </c>
      <c r="N2" s="6" t="s">
        <v>491</v>
      </c>
      <c r="O2" s="135" t="s">
        <v>36</v>
      </c>
      <c r="P2" s="109">
        <f ca="1">RANDBETWEEN(1,1200)</f>
        <v>44</v>
      </c>
    </row>
    <row r="3" spans="1:16">
      <c r="A3" s="78" t="s">
        <v>72</v>
      </c>
      <c r="B3" s="10" t="s">
        <v>73</v>
      </c>
      <c r="C3" s="10" t="s">
        <v>74</v>
      </c>
      <c r="D3" s="10" t="s">
        <v>75</v>
      </c>
      <c r="E3" s="10" t="s">
        <v>76</v>
      </c>
      <c r="F3" s="10" t="s">
        <v>77</v>
      </c>
      <c r="G3" s="10" t="s">
        <v>78</v>
      </c>
      <c r="H3" s="10" t="s">
        <v>79</v>
      </c>
      <c r="I3" s="10" t="s">
        <v>80</v>
      </c>
      <c r="J3" s="10" t="s">
        <v>81</v>
      </c>
      <c r="K3" s="10" t="s">
        <v>82</v>
      </c>
      <c r="L3" s="10" t="s">
        <v>83</v>
      </c>
      <c r="M3" s="11" t="s">
        <v>117</v>
      </c>
      <c r="N3" s="6" t="s">
        <v>171</v>
      </c>
      <c r="O3" s="135" t="s">
        <v>52</v>
      </c>
      <c r="P3" s="109">
        <f t="shared" ref="P3:P13" ca="1" si="0">RANDBETWEEN(1,1200)</f>
        <v>498</v>
      </c>
    </row>
    <row r="4" spans="1:16">
      <c r="A4" s="78" t="s">
        <v>105</v>
      </c>
      <c r="B4" s="8" t="s">
        <v>73</v>
      </c>
      <c r="C4" s="8" t="s">
        <v>106</v>
      </c>
      <c r="D4" s="8" t="s">
        <v>107</v>
      </c>
      <c r="E4" s="8" t="s">
        <v>108</v>
      </c>
      <c r="F4" s="8" t="s">
        <v>77</v>
      </c>
      <c r="G4" s="8" t="s">
        <v>109</v>
      </c>
      <c r="H4" s="8" t="s">
        <v>110</v>
      </c>
      <c r="I4" s="8" t="s">
        <v>111</v>
      </c>
      <c r="J4" s="8" t="s">
        <v>112</v>
      </c>
      <c r="K4" s="8" t="s">
        <v>111</v>
      </c>
      <c r="L4" s="8" t="s">
        <v>113</v>
      </c>
      <c r="M4" s="9" t="s">
        <v>114</v>
      </c>
      <c r="N4" s="6" t="s">
        <v>241</v>
      </c>
      <c r="O4" s="135" t="s">
        <v>37</v>
      </c>
      <c r="P4" s="109">
        <f t="shared" ca="1" si="0"/>
        <v>240</v>
      </c>
    </row>
    <row r="5" spans="1:16" ht="15.75" thickBot="1">
      <c r="A5" s="79" t="s">
        <v>12</v>
      </c>
      <c r="B5" s="35">
        <v>7</v>
      </c>
      <c r="C5" s="35">
        <v>7</v>
      </c>
      <c r="D5" s="35">
        <v>7</v>
      </c>
      <c r="E5" s="35">
        <v>7</v>
      </c>
      <c r="F5" s="35">
        <v>7</v>
      </c>
      <c r="G5" s="35">
        <v>7</v>
      </c>
      <c r="H5" s="35">
        <v>7</v>
      </c>
      <c r="I5" s="35">
        <v>7</v>
      </c>
      <c r="J5" s="35">
        <v>7</v>
      </c>
      <c r="K5" s="35">
        <v>6</v>
      </c>
      <c r="L5" s="35">
        <v>7</v>
      </c>
      <c r="M5" s="36">
        <v>7</v>
      </c>
      <c r="N5" s="6" t="s">
        <v>167</v>
      </c>
      <c r="O5" s="135" t="s">
        <v>38</v>
      </c>
      <c r="P5" s="109">
        <f t="shared" ca="1" si="0"/>
        <v>333</v>
      </c>
    </row>
    <row r="6" spans="1:16" s="28" customFormat="1">
      <c r="A6" s="80" t="s">
        <v>13</v>
      </c>
      <c r="B6" s="31">
        <v>16</v>
      </c>
      <c r="C6" s="31">
        <v>19</v>
      </c>
      <c r="D6" s="31">
        <v>17</v>
      </c>
      <c r="E6" s="31">
        <v>11</v>
      </c>
      <c r="F6" s="31">
        <v>20</v>
      </c>
      <c r="G6" s="31">
        <v>15</v>
      </c>
      <c r="H6" s="31">
        <v>17</v>
      </c>
      <c r="I6" s="31">
        <v>16</v>
      </c>
      <c r="J6" s="31">
        <v>16</v>
      </c>
      <c r="K6" s="31">
        <v>16</v>
      </c>
      <c r="L6" s="31">
        <v>14</v>
      </c>
      <c r="M6" s="32">
        <v>23</v>
      </c>
      <c r="N6" s="28">
        <f>TRUNC(SUM(B6:M6)/12,0)</f>
        <v>16</v>
      </c>
      <c r="O6" s="135" t="s">
        <v>39</v>
      </c>
      <c r="P6" s="109">
        <f t="shared" ca="1" si="0"/>
        <v>953</v>
      </c>
    </row>
    <row r="7" spans="1:16" s="28" customFormat="1">
      <c r="A7" s="81" t="s">
        <v>14</v>
      </c>
      <c r="B7" s="26">
        <v>0</v>
      </c>
      <c r="C7" s="26">
        <v>12</v>
      </c>
      <c r="D7" s="26">
        <v>20</v>
      </c>
      <c r="E7" s="26">
        <v>20</v>
      </c>
      <c r="F7" s="26">
        <v>0</v>
      </c>
      <c r="G7" s="26">
        <v>0</v>
      </c>
      <c r="H7" s="26">
        <v>8</v>
      </c>
      <c r="I7" s="26">
        <v>0</v>
      </c>
      <c r="J7" s="26">
        <v>9</v>
      </c>
      <c r="K7" s="26">
        <v>10</v>
      </c>
      <c r="L7" s="26">
        <v>0</v>
      </c>
      <c r="M7" s="27">
        <v>7</v>
      </c>
      <c r="N7" s="28">
        <f>TRUNC(SUM(B7:M7)/6,0)</f>
        <v>14</v>
      </c>
      <c r="O7" s="135" t="s">
        <v>40</v>
      </c>
      <c r="P7" s="109">
        <f t="shared" ca="1" si="0"/>
        <v>570</v>
      </c>
    </row>
    <row r="8" spans="1:16" s="28" customFormat="1">
      <c r="A8" s="81" t="s">
        <v>186</v>
      </c>
      <c r="B8" s="26">
        <v>19</v>
      </c>
      <c r="C8" s="26">
        <v>21</v>
      </c>
      <c r="D8" s="26">
        <v>12</v>
      </c>
      <c r="E8" s="26">
        <v>16</v>
      </c>
      <c r="F8" s="26">
        <v>19</v>
      </c>
      <c r="G8" s="26">
        <v>21</v>
      </c>
      <c r="H8" s="26">
        <v>21</v>
      </c>
      <c r="I8" s="26">
        <v>13</v>
      </c>
      <c r="J8" s="26">
        <v>14</v>
      </c>
      <c r="K8" s="26">
        <v>15</v>
      </c>
      <c r="L8" s="26">
        <v>17</v>
      </c>
      <c r="M8" s="27">
        <v>15</v>
      </c>
      <c r="N8" s="28">
        <f t="shared" ref="N8:N11" si="1">TRUNC(SUM(B8:M8)/12,0)</f>
        <v>16</v>
      </c>
      <c r="O8" s="135" t="s">
        <v>41</v>
      </c>
      <c r="P8" s="109">
        <f t="shared" ca="1" si="0"/>
        <v>1052</v>
      </c>
    </row>
    <row r="9" spans="1:16" s="28" customFormat="1">
      <c r="A9" s="81" t="s">
        <v>187</v>
      </c>
      <c r="B9" s="26">
        <v>19</v>
      </c>
      <c r="C9" s="26">
        <v>19</v>
      </c>
      <c r="D9" s="26">
        <v>12</v>
      </c>
      <c r="E9" s="26">
        <v>16</v>
      </c>
      <c r="F9" s="26">
        <v>19</v>
      </c>
      <c r="G9" s="26">
        <v>21</v>
      </c>
      <c r="H9" s="26">
        <v>19</v>
      </c>
      <c r="I9" s="26">
        <v>13</v>
      </c>
      <c r="J9" s="26">
        <v>13</v>
      </c>
      <c r="K9" s="26">
        <v>14</v>
      </c>
      <c r="L9" s="26">
        <v>16</v>
      </c>
      <c r="M9" s="27">
        <v>14</v>
      </c>
      <c r="N9" s="28">
        <f t="shared" si="1"/>
        <v>16</v>
      </c>
      <c r="O9" s="135" t="s">
        <v>42</v>
      </c>
      <c r="P9" s="109">
        <f t="shared" ca="1" si="0"/>
        <v>709</v>
      </c>
    </row>
    <row r="10" spans="1:16" s="28" customFormat="1">
      <c r="A10" s="81" t="s">
        <v>16</v>
      </c>
      <c r="B10" s="26">
        <v>17</v>
      </c>
      <c r="C10" s="26">
        <v>14</v>
      </c>
      <c r="D10" s="26">
        <v>10</v>
      </c>
      <c r="E10" s="26">
        <v>8</v>
      </c>
      <c r="F10" s="26">
        <v>11</v>
      </c>
      <c r="G10" s="26">
        <v>9</v>
      </c>
      <c r="H10" s="26">
        <v>12</v>
      </c>
      <c r="I10" s="26">
        <v>12</v>
      </c>
      <c r="J10" s="26">
        <v>16</v>
      </c>
      <c r="K10" s="26">
        <v>10</v>
      </c>
      <c r="L10" s="26">
        <v>10</v>
      </c>
      <c r="M10" s="27">
        <v>18</v>
      </c>
      <c r="N10" s="28">
        <f t="shared" si="1"/>
        <v>12</v>
      </c>
      <c r="O10" s="135" t="s">
        <v>43</v>
      </c>
      <c r="P10" s="109">
        <f t="shared" ca="1" si="0"/>
        <v>29</v>
      </c>
    </row>
    <row r="11" spans="1:16" s="28" customFormat="1">
      <c r="A11" s="81" t="s">
        <v>17</v>
      </c>
      <c r="B11" s="26">
        <v>7</v>
      </c>
      <c r="C11" s="26">
        <v>8</v>
      </c>
      <c r="D11" s="26">
        <v>7</v>
      </c>
      <c r="E11" s="26">
        <v>10</v>
      </c>
      <c r="F11" s="26">
        <v>14</v>
      </c>
      <c r="G11" s="26">
        <v>19</v>
      </c>
      <c r="H11" s="26">
        <v>12</v>
      </c>
      <c r="I11" s="26">
        <v>14</v>
      </c>
      <c r="J11" s="26">
        <v>9</v>
      </c>
      <c r="K11" s="26">
        <v>13</v>
      </c>
      <c r="L11" s="26">
        <v>17</v>
      </c>
      <c r="M11" s="27">
        <v>9</v>
      </c>
      <c r="N11" s="28">
        <f t="shared" si="1"/>
        <v>11</v>
      </c>
      <c r="O11" s="22" t="s">
        <v>44</v>
      </c>
      <c r="P11" s="109">
        <f t="shared" ca="1" si="0"/>
        <v>78</v>
      </c>
    </row>
    <row r="12" spans="1:16" s="28" customFormat="1" ht="15.75" thickBot="1">
      <c r="A12" s="82" t="s">
        <v>101</v>
      </c>
      <c r="B12" s="33">
        <v>4</v>
      </c>
      <c r="C12" s="33">
        <v>5</v>
      </c>
      <c r="D12" s="33">
        <v>5</v>
      </c>
      <c r="E12" s="33">
        <v>5</v>
      </c>
      <c r="F12" s="33">
        <v>4</v>
      </c>
      <c r="G12" s="33">
        <v>6</v>
      </c>
      <c r="H12" s="33">
        <v>5</v>
      </c>
      <c r="I12" s="33">
        <v>6</v>
      </c>
      <c r="J12" s="33">
        <v>9</v>
      </c>
      <c r="K12" s="33">
        <v>6</v>
      </c>
      <c r="L12" s="33">
        <v>8</v>
      </c>
      <c r="M12" s="34">
        <v>5</v>
      </c>
      <c r="O12" s="135" t="s">
        <v>45</v>
      </c>
      <c r="P12" s="109">
        <f t="shared" ca="1" si="0"/>
        <v>761</v>
      </c>
    </row>
    <row r="13" spans="1:16" s="28" customFormat="1">
      <c r="A13" s="80" t="s">
        <v>18</v>
      </c>
      <c r="B13" s="31">
        <v>5</v>
      </c>
      <c r="C13" s="31">
        <v>6</v>
      </c>
      <c r="D13" s="31">
        <v>6</v>
      </c>
      <c r="E13" s="31">
        <v>5</v>
      </c>
      <c r="F13" s="31">
        <v>5</v>
      </c>
      <c r="G13" s="31">
        <v>6</v>
      </c>
      <c r="H13" s="31">
        <v>6</v>
      </c>
      <c r="I13" s="31">
        <v>6</v>
      </c>
      <c r="J13" s="31">
        <v>6</v>
      </c>
      <c r="K13" s="31">
        <v>7</v>
      </c>
      <c r="L13" s="31">
        <v>6</v>
      </c>
      <c r="M13" s="32">
        <v>7</v>
      </c>
      <c r="O13" s="135" t="s">
        <v>116</v>
      </c>
      <c r="P13" s="109">
        <f t="shared" ca="1" si="0"/>
        <v>709</v>
      </c>
    </row>
    <row r="14" spans="1:16" s="28" customFormat="1">
      <c r="A14" s="81" t="s">
        <v>84</v>
      </c>
      <c r="B14" s="26">
        <f>TRUNC((B11/4)+B12+0,0)</f>
        <v>5</v>
      </c>
      <c r="C14" s="26">
        <f t="shared" ref="C14:M14" si="2">TRUNC((C11/4)+C12+0,0)</f>
        <v>7</v>
      </c>
      <c r="D14" s="26">
        <f t="shared" si="2"/>
        <v>6</v>
      </c>
      <c r="E14" s="26">
        <f t="shared" si="2"/>
        <v>7</v>
      </c>
      <c r="F14" s="26">
        <f>TRUNC((F11/4)+F12+1,0)</f>
        <v>8</v>
      </c>
      <c r="G14" s="26">
        <f>TRUNC((G11/4)+G12+2,0)</f>
        <v>12</v>
      </c>
      <c r="H14" s="26">
        <f t="shared" si="2"/>
        <v>8</v>
      </c>
      <c r="I14" s="26">
        <f t="shared" si="2"/>
        <v>9</v>
      </c>
      <c r="J14" s="26">
        <f t="shared" si="2"/>
        <v>11</v>
      </c>
      <c r="K14" s="26">
        <f t="shared" si="2"/>
        <v>9</v>
      </c>
      <c r="L14" s="26">
        <f t="shared" si="2"/>
        <v>12</v>
      </c>
      <c r="M14" s="27">
        <f t="shared" si="2"/>
        <v>7</v>
      </c>
    </row>
    <row r="15" spans="1:16" s="28" customFormat="1">
      <c r="A15" s="81" t="s">
        <v>85</v>
      </c>
      <c r="B15" s="26">
        <f t="shared" ref="B15:F15" si="3">TRUNC((B5/5)+B12+0,0)</f>
        <v>5</v>
      </c>
      <c r="C15" s="26">
        <f t="shared" si="3"/>
        <v>6</v>
      </c>
      <c r="D15" s="26">
        <f t="shared" si="3"/>
        <v>6</v>
      </c>
      <c r="E15" s="26">
        <f t="shared" si="3"/>
        <v>6</v>
      </c>
      <c r="F15" s="26">
        <f t="shared" si="3"/>
        <v>5</v>
      </c>
      <c r="G15" s="26">
        <f>TRUNC((G5/5)+G12+0+3,0)</f>
        <v>10</v>
      </c>
      <c r="H15" s="26">
        <f>TRUNC((H5/5)+H12+1,0)</f>
        <v>7</v>
      </c>
      <c r="I15" s="26">
        <f>TRUNC((I5/5)+I12+0+2,0)</f>
        <v>9</v>
      </c>
      <c r="J15" s="26">
        <f>TRUNC((J5/5)+J12+0,0)</f>
        <v>10</v>
      </c>
      <c r="K15" s="26">
        <f>TRUNC((K5/5)+K12+0,0)</f>
        <v>7</v>
      </c>
      <c r="L15" s="26">
        <f>TRUNC((L5/5)+L12+0,0)</f>
        <v>9</v>
      </c>
      <c r="M15" s="27">
        <f t="shared" ref="M15" si="4">TRUNC((M5/5)+M12+0,0)</f>
        <v>6</v>
      </c>
    </row>
    <row r="16" spans="1:16" s="28" customFormat="1">
      <c r="A16" s="83" t="s">
        <v>86</v>
      </c>
      <c r="B16" s="29">
        <f>TRUNC((B11/8)+B12+0,0)</f>
        <v>4</v>
      </c>
      <c r="C16" s="29">
        <f t="shared" ref="C16:M16" si="5">TRUNC((C11/8)+C12+0,0)</f>
        <v>6</v>
      </c>
      <c r="D16" s="29">
        <f t="shared" si="5"/>
        <v>5</v>
      </c>
      <c r="E16" s="29">
        <f>TRUNC((E11/8)+E12+1,0)</f>
        <v>7</v>
      </c>
      <c r="F16" s="29">
        <f t="shared" si="5"/>
        <v>5</v>
      </c>
      <c r="G16" s="29">
        <f t="shared" si="5"/>
        <v>8</v>
      </c>
      <c r="H16" s="29">
        <f t="shared" si="5"/>
        <v>6</v>
      </c>
      <c r="I16" s="29">
        <f t="shared" si="5"/>
        <v>7</v>
      </c>
      <c r="J16" s="29">
        <f t="shared" si="5"/>
        <v>10</v>
      </c>
      <c r="K16" s="29">
        <f t="shared" si="5"/>
        <v>7</v>
      </c>
      <c r="L16" s="29">
        <f t="shared" si="5"/>
        <v>10</v>
      </c>
      <c r="M16" s="30">
        <f t="shared" si="5"/>
        <v>6</v>
      </c>
    </row>
    <row r="17" spans="1:16" ht="15.75" thickBot="1">
      <c r="A17" s="84" t="s">
        <v>48</v>
      </c>
      <c r="B17" s="12" t="s">
        <v>49</v>
      </c>
      <c r="C17" s="12" t="s">
        <v>49</v>
      </c>
      <c r="D17" s="12" t="s">
        <v>70</v>
      </c>
      <c r="E17" s="12" t="s">
        <v>51</v>
      </c>
      <c r="F17" s="12" t="s">
        <v>70</v>
      </c>
      <c r="G17" s="12" t="s">
        <v>70</v>
      </c>
      <c r="H17" s="12" t="s">
        <v>50</v>
      </c>
      <c r="I17" s="12" t="s">
        <v>50</v>
      </c>
      <c r="J17" s="12" t="s">
        <v>49</v>
      </c>
      <c r="K17" s="12" t="s">
        <v>50</v>
      </c>
      <c r="L17" s="12" t="s">
        <v>49</v>
      </c>
      <c r="M17" s="15" t="s">
        <v>118</v>
      </c>
      <c r="O17" s="28"/>
    </row>
    <row r="18" spans="1:16">
      <c r="A18" s="77" t="s">
        <v>121</v>
      </c>
      <c r="B18" s="13" t="s">
        <v>68</v>
      </c>
      <c r="C18" s="13" t="s">
        <v>256</v>
      </c>
      <c r="D18" s="13" t="s">
        <v>235</v>
      </c>
      <c r="E18" s="13" t="s">
        <v>243</v>
      </c>
      <c r="F18" s="13" t="s">
        <v>68</v>
      </c>
      <c r="G18" s="13" t="s">
        <v>68</v>
      </c>
      <c r="H18" s="13" t="s">
        <v>244</v>
      </c>
      <c r="I18" s="13" t="s">
        <v>68</v>
      </c>
      <c r="J18" s="13" t="s">
        <v>245</v>
      </c>
      <c r="K18" s="13" t="s">
        <v>246</v>
      </c>
      <c r="L18" s="13" t="s">
        <v>68</v>
      </c>
      <c r="M18" s="16" t="s">
        <v>247</v>
      </c>
      <c r="N18" s="17"/>
      <c r="P18" s="17"/>
    </row>
    <row r="19" spans="1:16" ht="15.75" thickBot="1">
      <c r="A19" s="78" t="s">
        <v>199</v>
      </c>
      <c r="B19" s="106" t="s">
        <v>98</v>
      </c>
      <c r="C19" s="107" t="s">
        <v>205</v>
      </c>
      <c r="D19" s="106" t="s">
        <v>99</v>
      </c>
      <c r="E19" s="107" t="s">
        <v>204</v>
      </c>
      <c r="F19" s="106" t="s">
        <v>100</v>
      </c>
      <c r="G19" s="107" t="s">
        <v>197</v>
      </c>
      <c r="H19" s="107" t="s">
        <v>232</v>
      </c>
      <c r="I19" s="107" t="s">
        <v>198</v>
      </c>
      <c r="J19" s="107" t="s">
        <v>200</v>
      </c>
      <c r="K19" s="107" t="s">
        <v>203</v>
      </c>
      <c r="L19" s="107" t="s">
        <v>202</v>
      </c>
      <c r="M19" s="108" t="s">
        <v>201</v>
      </c>
      <c r="N19" s="17"/>
      <c r="O19" s="17"/>
      <c r="P19" s="17"/>
    </row>
    <row r="20" spans="1:16">
      <c r="A20" s="77" t="s">
        <v>168</v>
      </c>
      <c r="B20" s="4" t="s">
        <v>87</v>
      </c>
      <c r="C20" s="4" t="s">
        <v>71</v>
      </c>
      <c r="D20" s="4" t="s">
        <v>20</v>
      </c>
      <c r="E20" s="4" t="s">
        <v>21</v>
      </c>
      <c r="F20" s="4" t="s">
        <v>87</v>
      </c>
      <c r="G20" s="4" t="s">
        <v>22</v>
      </c>
      <c r="H20" s="4" t="s">
        <v>23</v>
      </c>
      <c r="I20" s="4" t="s">
        <v>24</v>
      </c>
      <c r="J20" s="4" t="s">
        <v>25</v>
      </c>
      <c r="K20" s="4" t="s">
        <v>26</v>
      </c>
      <c r="L20" s="4" t="s">
        <v>27</v>
      </c>
      <c r="M20" s="87" t="s">
        <v>27</v>
      </c>
      <c r="N20" s="17"/>
      <c r="O20" s="17"/>
      <c r="P20" s="17"/>
    </row>
    <row r="21" spans="1:16" ht="65.25" customHeight="1">
      <c r="A21" s="85" t="s">
        <v>122</v>
      </c>
      <c r="B21" s="24" t="s">
        <v>230</v>
      </c>
      <c r="C21" s="24" t="s">
        <v>125</v>
      </c>
      <c r="D21" s="24" t="s">
        <v>124</v>
      </c>
      <c r="E21" s="24" t="s">
        <v>126</v>
      </c>
      <c r="F21" s="24" t="s">
        <v>231</v>
      </c>
      <c r="G21" s="24" t="s">
        <v>130</v>
      </c>
      <c r="H21" s="24" t="s">
        <v>125</v>
      </c>
      <c r="I21" s="24" t="s">
        <v>127</v>
      </c>
      <c r="J21" s="24" t="s">
        <v>128</v>
      </c>
      <c r="K21" s="24" t="s">
        <v>129</v>
      </c>
      <c r="L21" s="24" t="s">
        <v>131</v>
      </c>
      <c r="M21" s="25" t="s">
        <v>131</v>
      </c>
      <c r="N21" s="17"/>
      <c r="O21" s="17"/>
      <c r="P21" s="17"/>
    </row>
    <row r="22" spans="1:16">
      <c r="A22" s="78" t="s">
        <v>169</v>
      </c>
      <c r="B22" s="24" t="s">
        <v>68</v>
      </c>
      <c r="C22" s="10" t="s">
        <v>242</v>
      </c>
      <c r="D22" s="24" t="s">
        <v>68</v>
      </c>
      <c r="E22" s="24" t="s">
        <v>68</v>
      </c>
      <c r="F22" s="24" t="s">
        <v>68</v>
      </c>
      <c r="G22" s="24" t="s">
        <v>68</v>
      </c>
      <c r="H22" s="10" t="s">
        <v>178</v>
      </c>
      <c r="I22" s="10" t="s">
        <v>176</v>
      </c>
      <c r="J22" s="10" t="s">
        <v>176</v>
      </c>
      <c r="K22" s="10" t="s">
        <v>174</v>
      </c>
      <c r="L22" s="10" t="s">
        <v>172</v>
      </c>
      <c r="M22" s="18" t="s">
        <v>172</v>
      </c>
      <c r="N22" s="17"/>
      <c r="O22" s="17"/>
      <c r="P22" s="17"/>
    </row>
    <row r="23" spans="1:16" ht="30">
      <c r="A23" s="85" t="s">
        <v>122</v>
      </c>
      <c r="B23" s="24" t="s">
        <v>68</v>
      </c>
      <c r="C23" s="24" t="s">
        <v>170</v>
      </c>
      <c r="D23" s="24" t="s">
        <v>68</v>
      </c>
      <c r="E23" s="24" t="s">
        <v>68</v>
      </c>
      <c r="F23" s="24" t="s">
        <v>68</v>
      </c>
      <c r="G23" s="24" t="s">
        <v>68</v>
      </c>
      <c r="H23" s="24" t="s">
        <v>170</v>
      </c>
      <c r="I23" s="24" t="s">
        <v>177</v>
      </c>
      <c r="J23" s="24" t="s">
        <v>177</v>
      </c>
      <c r="K23" s="24" t="s">
        <v>175</v>
      </c>
      <c r="L23" s="24" t="s">
        <v>173</v>
      </c>
      <c r="M23" s="25" t="s">
        <v>173</v>
      </c>
      <c r="N23" s="17"/>
      <c r="O23" s="17"/>
      <c r="P23" s="17"/>
    </row>
    <row r="24" spans="1:16">
      <c r="A24" s="78" t="s">
        <v>88</v>
      </c>
      <c r="B24" s="8" t="s">
        <v>458</v>
      </c>
      <c r="C24" s="8" t="s">
        <v>437</v>
      </c>
      <c r="D24" s="8" t="s">
        <v>472</v>
      </c>
      <c r="E24" s="8" t="s">
        <v>457</v>
      </c>
      <c r="F24" s="8" t="s">
        <v>458</v>
      </c>
      <c r="G24" s="8" t="s">
        <v>464</v>
      </c>
      <c r="H24" s="8" t="s">
        <v>441</v>
      </c>
      <c r="I24" s="8" t="s">
        <v>429</v>
      </c>
      <c r="J24" s="8" t="s">
        <v>430</v>
      </c>
      <c r="K24" s="8" t="s">
        <v>451</v>
      </c>
      <c r="L24" s="8" t="s">
        <v>461</v>
      </c>
      <c r="M24" s="19" t="s">
        <v>492</v>
      </c>
      <c r="N24" s="17"/>
      <c r="O24" s="17"/>
      <c r="P24" s="17"/>
    </row>
    <row r="25" spans="1:16">
      <c r="A25" s="78" t="s">
        <v>123</v>
      </c>
      <c r="B25" s="8" t="s">
        <v>68</v>
      </c>
      <c r="C25" s="8" t="s">
        <v>68</v>
      </c>
      <c r="D25" s="8" t="s">
        <v>68</v>
      </c>
      <c r="E25" s="8" t="s">
        <v>68</v>
      </c>
      <c r="F25" s="8" t="s">
        <v>68</v>
      </c>
      <c r="G25" s="8" t="s">
        <v>68</v>
      </c>
      <c r="H25" s="8" t="s">
        <v>68</v>
      </c>
      <c r="I25" s="8" t="s">
        <v>68</v>
      </c>
      <c r="J25" s="8" t="s">
        <v>68</v>
      </c>
      <c r="K25" s="8" t="s">
        <v>68</v>
      </c>
      <c r="L25" s="8" t="s">
        <v>68</v>
      </c>
      <c r="M25" s="19" t="s">
        <v>68</v>
      </c>
      <c r="N25" s="17"/>
      <c r="O25" s="17"/>
      <c r="P25" s="17"/>
    </row>
    <row r="26" spans="1:16">
      <c r="A26" s="78" t="s">
        <v>179</v>
      </c>
      <c r="B26" s="8" t="s">
        <v>68</v>
      </c>
      <c r="C26" s="8" t="s">
        <v>68</v>
      </c>
      <c r="D26" s="8" t="s">
        <v>68</v>
      </c>
      <c r="E26" s="8" t="s">
        <v>68</v>
      </c>
      <c r="F26" s="8" t="s">
        <v>68</v>
      </c>
      <c r="G26" s="8" t="s">
        <v>68</v>
      </c>
      <c r="H26" s="8" t="s">
        <v>68</v>
      </c>
      <c r="I26" s="8" t="s">
        <v>68</v>
      </c>
      <c r="J26" s="8" t="s">
        <v>68</v>
      </c>
      <c r="K26" s="8" t="s">
        <v>68</v>
      </c>
      <c r="L26" s="8" t="s">
        <v>68</v>
      </c>
      <c r="M26" s="19" t="s">
        <v>68</v>
      </c>
      <c r="N26" s="17"/>
      <c r="O26" s="17"/>
      <c r="P26" s="17"/>
    </row>
    <row r="27" spans="1:16" ht="15.75" thickBot="1">
      <c r="A27" s="79" t="s">
        <v>188</v>
      </c>
      <c r="B27" s="14" t="s">
        <v>68</v>
      </c>
      <c r="C27" s="14" t="s">
        <v>68</v>
      </c>
      <c r="D27" s="14" t="s">
        <v>68</v>
      </c>
      <c r="E27" s="14" t="s">
        <v>68</v>
      </c>
      <c r="F27" s="14" t="s">
        <v>68</v>
      </c>
      <c r="G27" s="14" t="s">
        <v>68</v>
      </c>
      <c r="H27" s="14" t="s">
        <v>68</v>
      </c>
      <c r="I27" s="14" t="s">
        <v>68</v>
      </c>
      <c r="J27" s="14" t="s">
        <v>68</v>
      </c>
      <c r="K27" s="14" t="s">
        <v>68</v>
      </c>
      <c r="L27" s="14" t="s">
        <v>68</v>
      </c>
      <c r="M27" s="20" t="s">
        <v>68</v>
      </c>
      <c r="N27" s="17"/>
      <c r="O27" s="17"/>
      <c r="P27" s="17"/>
    </row>
    <row r="28" spans="1:16">
      <c r="A28" s="78" t="s">
        <v>180</v>
      </c>
      <c r="B28" s="8"/>
      <c r="C28" s="8" t="s">
        <v>184</v>
      </c>
      <c r="D28" s="8"/>
      <c r="E28" s="8"/>
      <c r="F28" s="8" t="s">
        <v>185</v>
      </c>
      <c r="G28" s="8" t="s">
        <v>185</v>
      </c>
      <c r="H28" s="8" t="s">
        <v>184</v>
      </c>
      <c r="I28" s="8" t="s">
        <v>184</v>
      </c>
      <c r="J28" s="8" t="s">
        <v>184</v>
      </c>
      <c r="K28" s="8" t="s">
        <v>184</v>
      </c>
      <c r="L28" s="8" t="s">
        <v>184</v>
      </c>
      <c r="M28" s="9" t="s">
        <v>184</v>
      </c>
      <c r="N28" s="17"/>
      <c r="O28" s="17"/>
      <c r="P28" s="17"/>
    </row>
    <row r="29" spans="1:16">
      <c r="A29" s="78" t="s">
        <v>181</v>
      </c>
      <c r="B29" s="8"/>
      <c r="C29" s="8" t="s">
        <v>185</v>
      </c>
      <c r="D29" s="8"/>
      <c r="E29" s="8"/>
      <c r="F29" s="8"/>
      <c r="G29" s="8"/>
      <c r="H29" s="8"/>
      <c r="I29" s="8"/>
      <c r="J29" s="8" t="s">
        <v>185</v>
      </c>
      <c r="K29" s="8"/>
      <c r="L29" s="8"/>
      <c r="M29" s="19"/>
      <c r="N29" s="17"/>
      <c r="O29" s="17"/>
      <c r="P29" s="17"/>
    </row>
    <row r="30" spans="1:16">
      <c r="A30" s="78" t="s">
        <v>182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19"/>
      <c r="N30" s="17"/>
      <c r="O30" s="17"/>
      <c r="P30" s="17"/>
    </row>
    <row r="31" spans="1:16" ht="15.75" thickBot="1">
      <c r="A31" s="79" t="s">
        <v>183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20"/>
      <c r="N31" s="17"/>
      <c r="O31" s="17"/>
      <c r="P31" s="17"/>
    </row>
    <row r="32" spans="1:16">
      <c r="A32" s="77" t="s">
        <v>89</v>
      </c>
      <c r="B32" s="88" t="s">
        <v>33</v>
      </c>
      <c r="C32" s="88" t="s">
        <v>33</v>
      </c>
      <c r="D32" s="88" t="s">
        <v>57</v>
      </c>
      <c r="E32" s="88" t="s">
        <v>63</v>
      </c>
      <c r="F32" s="88" t="s">
        <v>31</v>
      </c>
      <c r="G32" s="88" t="s">
        <v>33</v>
      </c>
      <c r="H32" s="88" t="s">
        <v>94</v>
      </c>
      <c r="I32" s="88" t="s">
        <v>65</v>
      </c>
      <c r="J32" s="88" t="s">
        <v>33</v>
      </c>
      <c r="K32" s="88" t="s">
        <v>33</v>
      </c>
      <c r="L32" s="88" t="s">
        <v>65</v>
      </c>
      <c r="M32" s="89" t="s">
        <v>119</v>
      </c>
      <c r="N32" s="17"/>
      <c r="O32" s="17"/>
      <c r="P32" s="17"/>
    </row>
    <row r="33" spans="1:16">
      <c r="A33" s="90"/>
      <c r="B33" s="91" t="s">
        <v>58</v>
      </c>
      <c r="C33" s="91" t="s">
        <v>34</v>
      </c>
      <c r="D33" s="92" t="s">
        <v>59</v>
      </c>
      <c r="E33" s="91" t="s">
        <v>93</v>
      </c>
      <c r="F33" s="92" t="s">
        <v>132</v>
      </c>
      <c r="G33" s="91" t="s">
        <v>34</v>
      </c>
      <c r="H33" s="91" t="s">
        <v>91</v>
      </c>
      <c r="I33" s="91" t="s">
        <v>34</v>
      </c>
      <c r="J33" s="91" t="s">
        <v>34</v>
      </c>
      <c r="K33" s="91" t="s">
        <v>95</v>
      </c>
      <c r="L33" s="91" t="s">
        <v>34</v>
      </c>
      <c r="M33" s="93" t="s">
        <v>34</v>
      </c>
      <c r="N33" s="17"/>
      <c r="O33" s="17"/>
      <c r="P33" s="17"/>
    </row>
    <row r="34" spans="1:16">
      <c r="A34" s="90"/>
      <c r="B34" s="91" t="s">
        <v>56</v>
      </c>
      <c r="C34" s="91" t="s">
        <v>30</v>
      </c>
      <c r="D34" s="91" t="s">
        <v>62</v>
      </c>
      <c r="E34" s="91" t="s">
        <v>90</v>
      </c>
      <c r="F34" s="91" t="s">
        <v>64</v>
      </c>
      <c r="G34" s="92" t="s">
        <v>30</v>
      </c>
      <c r="H34" s="91" t="s">
        <v>30</v>
      </c>
      <c r="I34" s="91" t="s">
        <v>64</v>
      </c>
      <c r="J34" s="91" t="s">
        <v>30</v>
      </c>
      <c r="K34" s="91" t="s">
        <v>30</v>
      </c>
      <c r="L34" s="91" t="s">
        <v>30</v>
      </c>
      <c r="M34" s="93" t="s">
        <v>30</v>
      </c>
      <c r="N34" s="17"/>
      <c r="O34" s="17"/>
      <c r="P34" s="17"/>
    </row>
    <row r="35" spans="1:16">
      <c r="A35" s="90"/>
      <c r="B35" s="91" t="s">
        <v>60</v>
      </c>
      <c r="C35" s="91" t="s">
        <v>32</v>
      </c>
      <c r="D35" s="91" t="s">
        <v>97</v>
      </c>
      <c r="E35" s="91" t="s">
        <v>61</v>
      </c>
      <c r="F35" s="91" t="s">
        <v>32</v>
      </c>
      <c r="G35" s="92" t="s">
        <v>32</v>
      </c>
      <c r="H35" s="91" t="s">
        <v>32</v>
      </c>
      <c r="I35" s="91" t="s">
        <v>32</v>
      </c>
      <c r="J35" s="91" t="s">
        <v>32</v>
      </c>
      <c r="K35" s="91" t="s">
        <v>66</v>
      </c>
      <c r="L35" s="91" t="s">
        <v>32</v>
      </c>
      <c r="M35" s="93" t="s">
        <v>66</v>
      </c>
      <c r="N35" s="17"/>
      <c r="O35" s="17"/>
      <c r="P35" s="17"/>
    </row>
    <row r="36" spans="1:16">
      <c r="A36" s="90"/>
      <c r="B36" s="91" t="s">
        <v>35</v>
      </c>
      <c r="C36" s="91" t="s">
        <v>53</v>
      </c>
      <c r="D36" s="91" t="s">
        <v>96</v>
      </c>
      <c r="E36" s="91" t="s">
        <v>35</v>
      </c>
      <c r="F36" s="91" t="s">
        <v>35</v>
      </c>
      <c r="G36" s="91" t="s">
        <v>35</v>
      </c>
      <c r="H36" s="91" t="s">
        <v>35</v>
      </c>
      <c r="I36" s="91" t="s">
        <v>35</v>
      </c>
      <c r="J36" s="91" t="s">
        <v>35</v>
      </c>
      <c r="K36" s="91" t="s">
        <v>35</v>
      </c>
      <c r="L36" s="91" t="s">
        <v>53</v>
      </c>
      <c r="M36" s="93" t="s">
        <v>120</v>
      </c>
      <c r="N36" s="17"/>
      <c r="O36" s="17"/>
      <c r="P36" s="17"/>
    </row>
    <row r="37" spans="1:16" ht="15.75" thickBot="1">
      <c r="A37" s="94"/>
      <c r="B37" s="95" t="s">
        <v>55</v>
      </c>
      <c r="C37" s="96" t="s">
        <v>54</v>
      </c>
      <c r="D37" s="96" t="s">
        <v>29</v>
      </c>
      <c r="E37" s="96" t="s">
        <v>28</v>
      </c>
      <c r="F37" s="96" t="s">
        <v>54</v>
      </c>
      <c r="G37" s="96" t="s">
        <v>29</v>
      </c>
      <c r="H37" s="96" t="s">
        <v>54</v>
      </c>
      <c r="I37" s="96" t="s">
        <v>29</v>
      </c>
      <c r="J37" s="96" t="s">
        <v>29</v>
      </c>
      <c r="K37" s="96" t="s">
        <v>92</v>
      </c>
      <c r="L37" s="96" t="s">
        <v>29</v>
      </c>
      <c r="M37" s="97" t="s">
        <v>29</v>
      </c>
      <c r="N37" s="17"/>
      <c r="O37" s="17"/>
      <c r="P37" s="17"/>
    </row>
    <row r="38" spans="1:16">
      <c r="A38" s="7"/>
      <c r="N38" s="17"/>
      <c r="O38" s="17"/>
      <c r="P38" s="17"/>
    </row>
    <row r="39" spans="1:16">
      <c r="A39" s="22"/>
      <c r="B39" s="21"/>
      <c r="D39" s="21"/>
      <c r="F39" s="21"/>
      <c r="N39" s="17"/>
      <c r="O39" s="17"/>
      <c r="P39" s="17"/>
    </row>
    <row r="40" spans="1:16">
      <c r="A40" s="22"/>
      <c r="B40" s="21"/>
      <c r="D40" s="21"/>
      <c r="F40" s="21"/>
      <c r="N40" s="17"/>
      <c r="O40" s="17"/>
      <c r="P40" s="17"/>
    </row>
    <row r="41" spans="1:16">
      <c r="A41" s="22"/>
      <c r="B41" s="21"/>
      <c r="D41" s="21"/>
      <c r="F41" s="21"/>
      <c r="N41" s="17"/>
      <c r="O41" s="17"/>
      <c r="P41" s="17"/>
    </row>
    <row r="42" spans="1:16">
      <c r="A42" s="22"/>
      <c r="B42" s="21"/>
      <c r="D42" s="21"/>
      <c r="F42" s="21"/>
      <c r="N42" s="17"/>
      <c r="O42" s="17"/>
      <c r="P42" s="17"/>
    </row>
    <row r="43" spans="1:16">
      <c r="A43" s="22"/>
      <c r="B43" s="21"/>
      <c r="D43" s="21"/>
      <c r="F43" s="21"/>
      <c r="N43" s="17"/>
      <c r="O43" s="17"/>
      <c r="P43" s="17"/>
    </row>
    <row r="44" spans="1:16">
      <c r="A44" s="22"/>
      <c r="B44" s="21"/>
      <c r="D44" s="21"/>
      <c r="F44" s="21"/>
      <c r="N44" s="17"/>
      <c r="O44" s="17"/>
      <c r="P44" s="17"/>
    </row>
    <row r="45" spans="1:16">
      <c r="A45" s="22" t="s">
        <v>47</v>
      </c>
      <c r="M45" s="17"/>
      <c r="O45" s="17"/>
    </row>
    <row r="46" spans="1:16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17"/>
    </row>
    <row r="47" spans="1:16">
      <c r="B47" s="6" t="s">
        <v>36</v>
      </c>
      <c r="C47" s="6" t="s">
        <v>52</v>
      </c>
      <c r="D47" s="6" t="s">
        <v>37</v>
      </c>
      <c r="E47" s="6" t="s">
        <v>38</v>
      </c>
      <c r="F47" s="6" t="s">
        <v>39</v>
      </c>
      <c r="G47" s="6" t="s">
        <v>40</v>
      </c>
      <c r="H47" s="6" t="s">
        <v>41</v>
      </c>
      <c r="I47" s="6" t="s">
        <v>42</v>
      </c>
      <c r="J47" s="6" t="s">
        <v>43</v>
      </c>
      <c r="K47" s="6" t="s">
        <v>44</v>
      </c>
      <c r="L47" s="6" t="s">
        <v>45</v>
      </c>
      <c r="M47" s="6" t="s">
        <v>116</v>
      </c>
    </row>
    <row r="48" spans="1:16">
      <c r="A48" s="22" t="s">
        <v>36</v>
      </c>
      <c r="B48" s="23"/>
      <c r="C48" s="110" t="s">
        <v>236</v>
      </c>
      <c r="D48" s="7" t="s">
        <v>134</v>
      </c>
      <c r="E48" s="7" t="s">
        <v>134</v>
      </c>
      <c r="F48" s="7" t="s">
        <v>133</v>
      </c>
      <c r="G48" s="7" t="s">
        <v>233</v>
      </c>
      <c r="H48" s="7" t="s">
        <v>233</v>
      </c>
      <c r="I48" s="7" t="s">
        <v>134</v>
      </c>
      <c r="J48" s="7" t="s">
        <v>135</v>
      </c>
      <c r="K48" s="7" t="s">
        <v>134</v>
      </c>
      <c r="L48" s="7" t="s">
        <v>134</v>
      </c>
      <c r="M48" s="7" t="s">
        <v>233</v>
      </c>
    </row>
    <row r="49" spans="1:13">
      <c r="A49" s="22" t="s">
        <v>52</v>
      </c>
      <c r="B49" s="23"/>
      <c r="C49" s="23"/>
      <c r="D49" s="7" t="s">
        <v>133</v>
      </c>
      <c r="E49" s="7" t="s">
        <v>134</v>
      </c>
      <c r="F49" s="7" t="s">
        <v>395</v>
      </c>
      <c r="G49" s="7" t="s">
        <v>233</v>
      </c>
      <c r="H49" s="110" t="s">
        <v>332</v>
      </c>
      <c r="I49" s="7" t="s">
        <v>135</v>
      </c>
      <c r="J49" s="7" t="s">
        <v>134</v>
      </c>
      <c r="K49" s="7" t="s">
        <v>233</v>
      </c>
      <c r="L49" s="7" t="s">
        <v>134</v>
      </c>
      <c r="M49" s="7" t="s">
        <v>233</v>
      </c>
    </row>
    <row r="50" spans="1:13">
      <c r="A50" s="22" t="s">
        <v>37</v>
      </c>
      <c r="B50" s="23"/>
      <c r="C50" s="23"/>
      <c r="D50" s="23"/>
      <c r="E50" s="7" t="s">
        <v>135</v>
      </c>
      <c r="F50" s="7" t="s">
        <v>134</v>
      </c>
      <c r="G50" s="7" t="s">
        <v>133</v>
      </c>
      <c r="H50" s="7" t="s">
        <v>133</v>
      </c>
      <c r="I50" s="7" t="s">
        <v>233</v>
      </c>
      <c r="J50" s="7" t="s">
        <v>233</v>
      </c>
      <c r="K50" s="7" t="s">
        <v>233</v>
      </c>
      <c r="L50" s="7" t="s">
        <v>233</v>
      </c>
      <c r="M50" s="7" t="s">
        <v>134</v>
      </c>
    </row>
    <row r="51" spans="1:13">
      <c r="A51" s="22" t="s">
        <v>38</v>
      </c>
      <c r="B51" s="23"/>
      <c r="C51" s="23"/>
      <c r="D51" s="23"/>
      <c r="E51" s="23"/>
      <c r="F51" s="7" t="s">
        <v>395</v>
      </c>
      <c r="G51" s="7" t="s">
        <v>233</v>
      </c>
      <c r="H51" s="7" t="s">
        <v>134</v>
      </c>
      <c r="I51" s="7" t="s">
        <v>234</v>
      </c>
      <c r="J51" s="7" t="s">
        <v>134</v>
      </c>
      <c r="K51" s="7" t="s">
        <v>233</v>
      </c>
      <c r="L51" s="7" t="s">
        <v>135</v>
      </c>
      <c r="M51" s="7" t="s">
        <v>134</v>
      </c>
    </row>
    <row r="52" spans="1:13">
      <c r="A52" s="22" t="s">
        <v>39</v>
      </c>
      <c r="B52" s="23"/>
      <c r="C52" s="23"/>
      <c r="D52" s="23"/>
      <c r="E52" s="23"/>
      <c r="F52" s="23"/>
      <c r="G52" s="110" t="s">
        <v>236</v>
      </c>
      <c r="H52" s="7" t="s">
        <v>233</v>
      </c>
      <c r="I52" s="7" t="s">
        <v>133</v>
      </c>
      <c r="J52" s="7" t="s">
        <v>133</v>
      </c>
      <c r="K52" s="7" t="s">
        <v>134</v>
      </c>
      <c r="L52" s="7" t="s">
        <v>233</v>
      </c>
      <c r="M52" s="7" t="s">
        <v>134</v>
      </c>
    </row>
    <row r="53" spans="1:13">
      <c r="A53" s="22" t="s">
        <v>40</v>
      </c>
      <c r="B53" s="23"/>
      <c r="C53" s="23"/>
      <c r="D53" s="23"/>
      <c r="E53" s="23"/>
      <c r="F53" s="23"/>
      <c r="G53" s="23"/>
      <c r="H53" s="7" t="s">
        <v>133</v>
      </c>
      <c r="I53" s="7" t="s">
        <v>234</v>
      </c>
      <c r="J53" s="7" t="s">
        <v>135</v>
      </c>
      <c r="K53" s="7" t="s">
        <v>133</v>
      </c>
      <c r="L53" s="7" t="s">
        <v>133</v>
      </c>
      <c r="M53" s="7" t="s">
        <v>135</v>
      </c>
    </row>
    <row r="54" spans="1:13">
      <c r="A54" s="22" t="s">
        <v>41</v>
      </c>
      <c r="B54" s="23"/>
      <c r="C54" s="23"/>
      <c r="D54" s="23"/>
      <c r="E54" s="23"/>
      <c r="F54" s="23"/>
      <c r="G54" s="23"/>
      <c r="H54" s="23"/>
      <c r="I54" s="7" t="s">
        <v>233</v>
      </c>
      <c r="J54" s="7" t="s">
        <v>395</v>
      </c>
      <c r="K54" s="7" t="s">
        <v>134</v>
      </c>
      <c r="L54" s="7" t="s">
        <v>233</v>
      </c>
      <c r="M54" s="7" t="s">
        <v>234</v>
      </c>
    </row>
    <row r="55" spans="1:13">
      <c r="A55" s="22" t="s">
        <v>42</v>
      </c>
      <c r="B55" s="23"/>
      <c r="C55" s="23"/>
      <c r="D55" s="23"/>
      <c r="E55" s="23"/>
      <c r="F55" s="23"/>
      <c r="G55" s="23"/>
      <c r="H55" s="23"/>
      <c r="I55" s="23"/>
      <c r="J55" s="7" t="s">
        <v>233</v>
      </c>
      <c r="K55" s="7" t="s">
        <v>234</v>
      </c>
      <c r="L55" s="7" t="s">
        <v>135</v>
      </c>
      <c r="M55" s="7" t="s">
        <v>134</v>
      </c>
    </row>
    <row r="56" spans="1:13">
      <c r="A56" s="22" t="s">
        <v>43</v>
      </c>
      <c r="B56" s="23"/>
      <c r="C56" s="23"/>
      <c r="D56" s="23"/>
      <c r="E56" s="23"/>
      <c r="F56" s="23"/>
      <c r="G56" s="23"/>
      <c r="H56" s="23"/>
      <c r="I56" s="23"/>
      <c r="J56" s="23"/>
      <c r="K56" s="7" t="s">
        <v>233</v>
      </c>
      <c r="L56" s="7" t="s">
        <v>134</v>
      </c>
      <c r="M56" s="7" t="s">
        <v>234</v>
      </c>
    </row>
    <row r="57" spans="1:13">
      <c r="A57" s="22" t="s">
        <v>44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7" t="s">
        <v>135</v>
      </c>
      <c r="M57" s="7" t="s">
        <v>134</v>
      </c>
    </row>
    <row r="58" spans="1:13">
      <c r="A58" s="22" t="s">
        <v>45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7" t="s">
        <v>372</v>
      </c>
    </row>
    <row r="59" spans="1:13">
      <c r="A59" s="22" t="s">
        <v>116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</row>
    <row r="61" spans="1:13">
      <c r="B61" s="6" t="s">
        <v>334</v>
      </c>
      <c r="C61" s="6" t="s">
        <v>353</v>
      </c>
      <c r="F61" s="6" t="s">
        <v>239</v>
      </c>
      <c r="G61" s="6" t="s">
        <v>240</v>
      </c>
      <c r="H61" s="6" t="s">
        <v>334</v>
      </c>
    </row>
    <row r="62" spans="1:13" s="111" customFormat="1" ht="30">
      <c r="A62" s="134"/>
      <c r="B62" s="111" t="s">
        <v>336</v>
      </c>
      <c r="C62" s="111" t="s">
        <v>336</v>
      </c>
      <c r="F62" s="111" t="s">
        <v>238</v>
      </c>
      <c r="G62" s="112" t="s">
        <v>237</v>
      </c>
      <c r="H62" s="111" t="s">
        <v>336</v>
      </c>
    </row>
    <row r="63" spans="1:13">
      <c r="C63" s="6" t="s">
        <v>335</v>
      </c>
    </row>
    <row r="64" spans="1:13">
      <c r="C64" s="111" t="s">
        <v>337</v>
      </c>
    </row>
  </sheetData>
  <conditionalFormatting sqref="P2:P13">
    <cfRule type="cellIs" dxfId="0" priority="1" operator="lessThan">
      <formula>$N$2+1</formula>
    </cfRule>
  </conditionalFormatting>
  <pageMargins left="0.7" right="0.7" top="0.75" bottom="0.75" header="0.3" footer="0.3"/>
  <pageSetup orientation="portrait" r:id="rId1"/>
  <ignoredErrors>
    <ignoredError sqref="E16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AC34"/>
  <sheetViews>
    <sheetView workbookViewId="0">
      <selection activeCell="A8" sqref="A6:XFD8"/>
    </sheetView>
  </sheetViews>
  <sheetFormatPr defaultColWidth="0" defaultRowHeight="15"/>
  <cols>
    <col min="1" max="1" width="19" style="39" bestFit="1" customWidth="1"/>
    <col min="2" max="2" width="6.42578125" style="40" bestFit="1" customWidth="1"/>
    <col min="3" max="3" width="4.28515625" style="40" bestFit="1" customWidth="1"/>
    <col min="4" max="4" width="5.28515625" style="40" bestFit="1" customWidth="1"/>
    <col min="5" max="5" width="10.28515625" style="39" bestFit="1" customWidth="1"/>
    <col min="6" max="6" width="18.85546875" style="105" customWidth="1"/>
    <col min="7" max="7" width="3.5703125" style="105" bestFit="1" customWidth="1"/>
    <col min="8" max="8" width="4" style="105" bestFit="1" customWidth="1"/>
    <col min="9" max="9" width="19" style="70" bestFit="1" customWidth="1"/>
    <col min="10" max="10" width="8.42578125" style="70" customWidth="1"/>
    <col min="11" max="11" width="5.28515625" style="40" hidden="1" customWidth="1"/>
    <col min="12" max="12" width="10.28515625" style="39" hidden="1" customWidth="1"/>
    <col min="13" max="13" width="7.42578125" style="40" hidden="1" customWidth="1"/>
    <col min="14" max="14" width="4.28515625" style="40" hidden="1" customWidth="1"/>
    <col min="15" max="15" width="3" style="40" hidden="1" customWidth="1"/>
    <col min="16" max="16" width="5.28515625" style="40" hidden="1" customWidth="1"/>
    <col min="17" max="17" width="10.28515625" style="39" hidden="1" customWidth="1"/>
    <col min="18" max="18" width="7" style="40" hidden="1" customWidth="1"/>
    <col min="19" max="19" width="4.28515625" style="40" hidden="1" customWidth="1"/>
    <col min="20" max="20" width="3" style="40" hidden="1" customWidth="1"/>
    <col min="21" max="21" width="5.28515625" style="40" hidden="1" customWidth="1"/>
    <col min="22" max="22" width="10.28515625" style="39" hidden="1" customWidth="1"/>
    <col min="23" max="23" width="6.42578125" style="40" hidden="1" customWidth="1"/>
    <col min="24" max="24" width="4.28515625" style="40" hidden="1" customWidth="1"/>
    <col min="25" max="25" width="3" style="40" hidden="1" customWidth="1"/>
    <col min="26" max="26" width="5.28515625" style="40" hidden="1" customWidth="1"/>
    <col min="27" max="27" width="10.28515625" style="39" hidden="1" customWidth="1"/>
    <col min="28" max="29" width="10.28515625" style="40" hidden="1" customWidth="1"/>
    <col min="30" max="16384" width="9.140625" style="40" hidden="1"/>
  </cols>
  <sheetData>
    <row r="1" spans="1:27" s="70" customFormat="1">
      <c r="A1" s="69" t="s">
        <v>136</v>
      </c>
      <c r="B1" s="69" t="s">
        <v>18</v>
      </c>
      <c r="C1" s="69" t="s">
        <v>17</v>
      </c>
      <c r="D1" s="69" t="s">
        <v>145</v>
      </c>
      <c r="E1" s="69" t="s">
        <v>146</v>
      </c>
      <c r="F1" s="69" t="s">
        <v>192</v>
      </c>
      <c r="G1" s="69" t="s">
        <v>13</v>
      </c>
      <c r="H1" s="69" t="s">
        <v>14</v>
      </c>
      <c r="I1" s="69" t="s">
        <v>207</v>
      </c>
      <c r="J1" s="69" t="s">
        <v>193</v>
      </c>
      <c r="K1" s="69"/>
      <c r="L1" s="69"/>
      <c r="N1" s="69"/>
      <c r="P1" s="69"/>
      <c r="Q1" s="69"/>
      <c r="S1" s="69"/>
      <c r="U1" s="69"/>
      <c r="V1" s="69"/>
      <c r="X1" s="69"/>
      <c r="Z1" s="69"/>
      <c r="AA1" s="69"/>
    </row>
    <row r="2" spans="1:27" s="70" customFormat="1">
      <c r="A2" s="113" t="s">
        <v>259</v>
      </c>
      <c r="B2" s="114">
        <v>4</v>
      </c>
      <c r="C2" s="114">
        <v>6</v>
      </c>
      <c r="D2" s="129">
        <f t="shared" ref="D2" ca="1" si="0">(RANDBETWEEN(0,25))/100</f>
        <v>7.0000000000000007E-2</v>
      </c>
      <c r="E2" s="116">
        <f t="shared" ref="E2" ca="1" si="1">TRUNC(C2*(1-D2))</f>
        <v>5</v>
      </c>
      <c r="F2" s="114" t="s">
        <v>261</v>
      </c>
      <c r="G2" s="114">
        <v>50</v>
      </c>
      <c r="H2" s="114">
        <v>24</v>
      </c>
      <c r="J2" s="54" t="s">
        <v>194</v>
      </c>
      <c r="L2" s="69"/>
      <c r="Q2" s="69"/>
      <c r="V2" s="69"/>
      <c r="AA2" s="69"/>
    </row>
    <row r="3" spans="1:27" s="70" customFormat="1">
      <c r="A3" s="71" t="s">
        <v>45</v>
      </c>
      <c r="B3" s="70">
        <v>6</v>
      </c>
      <c r="C3" s="70">
        <v>17</v>
      </c>
      <c r="D3" s="124">
        <f t="shared" ref="D3:D20" ca="1" si="2">(RANDBETWEEN(0,25))/100</f>
        <v>0.21</v>
      </c>
      <c r="E3" s="69">
        <f t="shared" ref="E3:E20" ca="1" si="3">TRUNC(C3*(1-D3))</f>
        <v>13</v>
      </c>
      <c r="F3" s="70">
        <v>16</v>
      </c>
      <c r="G3" s="70">
        <v>8</v>
      </c>
      <c r="J3" s="54" t="s">
        <v>194</v>
      </c>
      <c r="L3" s="69"/>
      <c r="Q3" s="69"/>
      <c r="V3" s="69"/>
      <c r="AA3" s="69"/>
    </row>
    <row r="4" spans="1:27" s="70" customFormat="1">
      <c r="A4" s="71" t="s">
        <v>40</v>
      </c>
      <c r="B4" s="70">
        <v>6</v>
      </c>
      <c r="C4" s="70">
        <v>19</v>
      </c>
      <c r="D4" s="124">
        <f t="shared" ca="1" si="2"/>
        <v>0.11</v>
      </c>
      <c r="E4" s="69">
        <f t="shared" ca="1" si="3"/>
        <v>16</v>
      </c>
      <c r="F4" s="70">
        <v>15</v>
      </c>
      <c r="G4" s="70">
        <v>14</v>
      </c>
      <c r="J4" s="54" t="s">
        <v>194</v>
      </c>
      <c r="L4" s="69"/>
      <c r="Q4" s="69"/>
      <c r="V4" s="69"/>
      <c r="AA4" s="69"/>
    </row>
    <row r="5" spans="1:27" s="70" customFormat="1">
      <c r="A5" s="49" t="s">
        <v>250</v>
      </c>
      <c r="B5" s="50">
        <v>5</v>
      </c>
      <c r="C5" s="50">
        <v>13</v>
      </c>
      <c r="D5" s="124">
        <f t="shared" ca="1" si="2"/>
        <v>0.2</v>
      </c>
      <c r="E5" s="52">
        <f t="shared" ca="1" si="3"/>
        <v>10</v>
      </c>
      <c r="F5" s="50">
        <v>13</v>
      </c>
      <c r="G5" s="50">
        <v>18</v>
      </c>
      <c r="H5" s="50"/>
      <c r="J5" s="54" t="s">
        <v>194</v>
      </c>
      <c r="L5" s="69"/>
      <c r="Q5" s="69"/>
      <c r="V5" s="69"/>
      <c r="AA5" s="69"/>
    </row>
    <row r="6" spans="1:27" s="70" customFormat="1">
      <c r="A6" s="71" t="s">
        <v>42</v>
      </c>
      <c r="B6" s="70">
        <v>6</v>
      </c>
      <c r="C6" s="70">
        <v>14</v>
      </c>
      <c r="D6" s="124">
        <f t="shared" ca="1" si="2"/>
        <v>0.04</v>
      </c>
      <c r="E6" s="69">
        <f t="shared" ca="1" si="3"/>
        <v>13</v>
      </c>
      <c r="F6" s="70">
        <v>13</v>
      </c>
      <c r="G6" s="70">
        <v>16</v>
      </c>
      <c r="J6" s="54" t="s">
        <v>194</v>
      </c>
      <c r="L6" s="69"/>
      <c r="Q6" s="69"/>
      <c r="V6" s="69"/>
      <c r="AA6" s="69"/>
    </row>
    <row r="7" spans="1:27" s="70" customFormat="1">
      <c r="A7" s="49" t="s">
        <v>156</v>
      </c>
      <c r="B7" s="50">
        <v>5</v>
      </c>
      <c r="C7" s="50">
        <v>14</v>
      </c>
      <c r="D7" s="125">
        <f t="shared" ca="1" si="2"/>
        <v>0.05</v>
      </c>
      <c r="E7" s="52">
        <f t="shared" ca="1" si="3"/>
        <v>13</v>
      </c>
      <c r="F7" s="50">
        <v>12</v>
      </c>
      <c r="G7" s="50">
        <v>13</v>
      </c>
      <c r="H7" s="50">
        <v>16</v>
      </c>
      <c r="J7" s="54" t="s">
        <v>194</v>
      </c>
      <c r="L7" s="69"/>
      <c r="Q7" s="69"/>
      <c r="V7" s="69"/>
      <c r="AA7" s="69"/>
    </row>
    <row r="8" spans="1:27" s="70" customFormat="1">
      <c r="A8" s="61" t="s">
        <v>163</v>
      </c>
      <c r="B8" s="62">
        <v>5</v>
      </c>
      <c r="C8" s="62">
        <v>12</v>
      </c>
      <c r="D8" s="131">
        <f t="shared" ca="1" si="2"/>
        <v>0.17</v>
      </c>
      <c r="E8" s="64">
        <f t="shared" ca="1" si="3"/>
        <v>9</v>
      </c>
      <c r="F8" s="62">
        <v>11</v>
      </c>
      <c r="G8" s="62">
        <v>14</v>
      </c>
      <c r="H8" s="62">
        <v>12</v>
      </c>
      <c r="J8" s="54" t="s">
        <v>194</v>
      </c>
      <c r="L8" s="69"/>
      <c r="Q8" s="69"/>
      <c r="V8" s="69"/>
      <c r="AA8" s="69"/>
    </row>
    <row r="9" spans="1:27" s="70" customFormat="1">
      <c r="A9" s="71" t="s">
        <v>39</v>
      </c>
      <c r="B9" s="70">
        <v>5</v>
      </c>
      <c r="C9" s="70">
        <v>14</v>
      </c>
      <c r="D9" s="124">
        <f t="shared" ca="1" si="2"/>
        <v>0.17</v>
      </c>
      <c r="E9" s="69">
        <f t="shared" ca="1" si="3"/>
        <v>11</v>
      </c>
      <c r="F9" s="70">
        <v>10</v>
      </c>
      <c r="G9" s="70">
        <v>18</v>
      </c>
      <c r="J9" s="54" t="s">
        <v>194</v>
      </c>
      <c r="L9" s="69"/>
      <c r="Q9" s="69"/>
      <c r="V9" s="69"/>
      <c r="AA9" s="69"/>
    </row>
    <row r="10" spans="1:27" s="70" customFormat="1">
      <c r="A10" s="71" t="s">
        <v>44</v>
      </c>
      <c r="B10" s="70">
        <v>7</v>
      </c>
      <c r="C10" s="70">
        <v>13</v>
      </c>
      <c r="D10" s="124">
        <f t="shared" ca="1" si="2"/>
        <v>0.05</v>
      </c>
      <c r="E10" s="69">
        <f t="shared" ca="1" si="3"/>
        <v>12</v>
      </c>
      <c r="F10" s="70">
        <v>10</v>
      </c>
      <c r="G10" s="70">
        <v>13</v>
      </c>
      <c r="H10" s="70">
        <v>8</v>
      </c>
      <c r="J10" s="54" t="s">
        <v>194</v>
      </c>
      <c r="K10" s="69"/>
      <c r="P10" s="69"/>
      <c r="U10" s="69"/>
      <c r="Z10" s="69"/>
    </row>
    <row r="11" spans="1:27" s="70" customFormat="1">
      <c r="A11" s="113" t="s">
        <v>259</v>
      </c>
      <c r="B11" s="114">
        <v>4</v>
      </c>
      <c r="C11" s="114">
        <v>6</v>
      </c>
      <c r="D11" s="129">
        <f t="shared" ca="1" si="2"/>
        <v>0.16</v>
      </c>
      <c r="E11" s="116">
        <f t="shared" ca="1" si="3"/>
        <v>5</v>
      </c>
      <c r="F11" s="114" t="s">
        <v>261</v>
      </c>
      <c r="G11" s="114">
        <v>50</v>
      </c>
      <c r="H11" s="114">
        <v>24</v>
      </c>
      <c r="J11" s="42" t="s">
        <v>196</v>
      </c>
      <c r="K11" s="48"/>
      <c r="L11" s="46"/>
      <c r="M11" s="46"/>
      <c r="N11" s="46"/>
      <c r="O11" s="46"/>
      <c r="P11" s="48"/>
      <c r="Q11" s="46"/>
      <c r="R11" s="46"/>
      <c r="S11" s="46"/>
      <c r="T11" s="46"/>
      <c r="U11" s="48"/>
      <c r="V11" s="46"/>
      <c r="W11" s="46"/>
      <c r="X11" s="46"/>
      <c r="Y11" s="46"/>
      <c r="Z11" s="48"/>
    </row>
    <row r="12" spans="1:27" s="70" customFormat="1">
      <c r="A12" s="71" t="s">
        <v>38</v>
      </c>
      <c r="B12" s="70">
        <v>5</v>
      </c>
      <c r="C12" s="70">
        <v>10</v>
      </c>
      <c r="D12" s="124">
        <f t="shared" ca="1" si="2"/>
        <v>0.04</v>
      </c>
      <c r="E12" s="69">
        <f t="shared" ca="1" si="3"/>
        <v>9</v>
      </c>
      <c r="F12" s="70">
        <v>9</v>
      </c>
      <c r="G12" s="70">
        <v>10</v>
      </c>
      <c r="H12" s="70">
        <v>19</v>
      </c>
      <c r="J12" s="42" t="s">
        <v>196</v>
      </c>
      <c r="K12" s="46"/>
      <c r="L12" s="48"/>
      <c r="M12" s="46"/>
      <c r="N12" s="46"/>
      <c r="O12" s="46"/>
      <c r="P12" s="46"/>
      <c r="Q12" s="48"/>
      <c r="R12" s="46"/>
      <c r="S12" s="46"/>
      <c r="T12" s="46"/>
      <c r="U12" s="46"/>
      <c r="V12" s="48"/>
      <c r="W12" s="46"/>
      <c r="X12" s="46"/>
      <c r="Y12" s="46"/>
      <c r="Z12" s="46"/>
      <c r="AA12" s="48"/>
    </row>
    <row r="13" spans="1:27" s="70" customFormat="1">
      <c r="A13" s="71" t="s">
        <v>41</v>
      </c>
      <c r="B13" s="70">
        <v>6</v>
      </c>
      <c r="C13" s="70">
        <v>12</v>
      </c>
      <c r="D13" s="124">
        <f t="shared" ca="1" si="2"/>
        <v>0.06</v>
      </c>
      <c r="E13" s="69">
        <f t="shared" ca="1" si="3"/>
        <v>11</v>
      </c>
      <c r="F13" s="70">
        <v>9</v>
      </c>
      <c r="G13" s="70">
        <v>16</v>
      </c>
      <c r="H13" s="70">
        <v>8</v>
      </c>
      <c r="J13" s="42" t="s">
        <v>196</v>
      </c>
      <c r="K13" s="54"/>
      <c r="L13" s="56"/>
      <c r="M13" s="54"/>
      <c r="N13" s="54"/>
      <c r="O13" s="54"/>
      <c r="P13" s="54"/>
      <c r="Q13" s="56"/>
      <c r="R13" s="54"/>
      <c r="S13" s="54"/>
      <c r="T13" s="54"/>
      <c r="U13" s="54"/>
      <c r="V13" s="56"/>
      <c r="W13" s="54"/>
      <c r="X13" s="54"/>
      <c r="Y13" s="54"/>
      <c r="Z13" s="54"/>
      <c r="AA13" s="56"/>
    </row>
    <row r="14" spans="1:27" s="42" customFormat="1">
      <c r="A14" s="71" t="s">
        <v>43</v>
      </c>
      <c r="B14" s="70">
        <v>6</v>
      </c>
      <c r="C14" s="70">
        <v>9</v>
      </c>
      <c r="D14" s="124">
        <f t="shared" ca="1" si="2"/>
        <v>0.01</v>
      </c>
      <c r="E14" s="69">
        <f t="shared" ca="1" si="3"/>
        <v>8</v>
      </c>
      <c r="F14" s="70">
        <v>8</v>
      </c>
      <c r="G14" s="70">
        <v>15</v>
      </c>
      <c r="H14" s="70">
        <v>8</v>
      </c>
      <c r="I14" s="70"/>
      <c r="J14" s="42" t="s">
        <v>196</v>
      </c>
      <c r="L14" s="44"/>
      <c r="Q14" s="44"/>
      <c r="V14" s="44"/>
      <c r="AA14" s="44"/>
    </row>
    <row r="15" spans="1:27" s="42" customFormat="1">
      <c r="A15" s="71" t="s">
        <v>116</v>
      </c>
      <c r="B15" s="70">
        <v>7</v>
      </c>
      <c r="C15" s="70">
        <v>9</v>
      </c>
      <c r="D15" s="124">
        <f t="shared" ca="1" si="2"/>
        <v>0.03</v>
      </c>
      <c r="E15" s="69">
        <f t="shared" ca="1" si="3"/>
        <v>8</v>
      </c>
      <c r="F15" s="70">
        <v>7</v>
      </c>
      <c r="G15" s="70">
        <v>22</v>
      </c>
      <c r="H15" s="70">
        <v>6</v>
      </c>
      <c r="I15" s="70"/>
      <c r="J15" s="42" t="s">
        <v>196</v>
      </c>
      <c r="K15" s="46"/>
      <c r="L15" s="48"/>
      <c r="M15" s="46"/>
      <c r="N15" s="46"/>
      <c r="O15" s="46"/>
      <c r="P15" s="46"/>
      <c r="Q15" s="48"/>
      <c r="R15" s="46"/>
      <c r="S15" s="46"/>
      <c r="T15" s="46"/>
      <c r="U15" s="46"/>
      <c r="V15" s="48"/>
      <c r="W15" s="46"/>
      <c r="X15" s="46"/>
      <c r="Y15" s="46"/>
      <c r="Z15" s="46"/>
      <c r="AA15" s="48"/>
    </row>
    <row r="16" spans="1:27" s="42" customFormat="1">
      <c r="A16" s="61" t="s">
        <v>260</v>
      </c>
      <c r="B16" s="62">
        <v>6</v>
      </c>
      <c r="C16" s="62">
        <v>9</v>
      </c>
      <c r="D16" s="131">
        <f t="shared" ca="1" si="2"/>
        <v>0.05</v>
      </c>
      <c r="E16" s="64">
        <f t="shared" ca="1" si="3"/>
        <v>8</v>
      </c>
      <c r="F16" s="62">
        <v>6</v>
      </c>
      <c r="G16" s="62">
        <v>15</v>
      </c>
      <c r="H16" s="62"/>
      <c r="I16" s="70"/>
      <c r="J16" s="42" t="s">
        <v>196</v>
      </c>
      <c r="K16" s="46"/>
      <c r="L16" s="48"/>
      <c r="M16" s="46"/>
      <c r="N16" s="46"/>
      <c r="O16" s="46"/>
      <c r="P16" s="46"/>
      <c r="Q16" s="48"/>
      <c r="R16" s="46"/>
      <c r="S16" s="46"/>
      <c r="T16" s="46"/>
      <c r="U16" s="46"/>
      <c r="V16" s="48"/>
      <c r="W16" s="46"/>
      <c r="X16" s="46"/>
      <c r="Y16" s="46"/>
      <c r="Z16" s="46"/>
      <c r="AA16" s="48"/>
    </row>
    <row r="17" spans="1:27" s="42" customFormat="1">
      <c r="A17" s="117" t="s">
        <v>260</v>
      </c>
      <c r="B17" s="118">
        <v>6</v>
      </c>
      <c r="C17" s="118">
        <v>9</v>
      </c>
      <c r="D17" s="130">
        <f t="shared" ca="1" si="2"/>
        <v>0.04</v>
      </c>
      <c r="E17" s="120">
        <f t="shared" ca="1" si="3"/>
        <v>8</v>
      </c>
      <c r="F17" s="118">
        <v>6</v>
      </c>
      <c r="G17" s="118">
        <v>15</v>
      </c>
      <c r="H17" s="118"/>
      <c r="I17" s="70"/>
      <c r="J17" s="42" t="s">
        <v>196</v>
      </c>
      <c r="K17" s="50"/>
      <c r="L17" s="52"/>
      <c r="M17" s="50"/>
      <c r="N17" s="50"/>
      <c r="O17" s="50"/>
      <c r="P17" s="50"/>
      <c r="Q17" s="52"/>
      <c r="R17" s="50"/>
      <c r="S17" s="50"/>
      <c r="T17" s="50"/>
      <c r="U17" s="50"/>
      <c r="V17" s="52"/>
      <c r="W17" s="50"/>
      <c r="X17" s="50"/>
      <c r="Y17" s="50"/>
      <c r="Z17" s="50"/>
      <c r="AA17" s="52"/>
    </row>
    <row r="18" spans="1:27" s="42" customFormat="1">
      <c r="A18" s="71" t="s">
        <v>52</v>
      </c>
      <c r="B18" s="70">
        <v>6</v>
      </c>
      <c r="C18" s="70">
        <v>8</v>
      </c>
      <c r="D18" s="124">
        <f t="shared" ca="1" si="2"/>
        <v>0.15</v>
      </c>
      <c r="E18" s="69">
        <f t="shared" ca="1" si="3"/>
        <v>6</v>
      </c>
      <c r="F18" s="70">
        <v>6</v>
      </c>
      <c r="G18" s="70">
        <v>18</v>
      </c>
      <c r="H18" s="70">
        <v>11</v>
      </c>
      <c r="I18" s="70"/>
      <c r="J18" s="42" t="s">
        <v>196</v>
      </c>
      <c r="K18" s="50"/>
      <c r="L18" s="52"/>
      <c r="M18" s="50"/>
      <c r="N18" s="50"/>
      <c r="O18" s="50"/>
      <c r="P18" s="50"/>
      <c r="Q18" s="52"/>
      <c r="R18" s="50"/>
      <c r="S18" s="50"/>
      <c r="T18" s="50"/>
      <c r="U18" s="50"/>
      <c r="V18" s="52"/>
      <c r="W18" s="50"/>
      <c r="X18" s="50"/>
      <c r="Y18" s="50"/>
      <c r="Z18" s="50"/>
      <c r="AA18" s="52"/>
    </row>
    <row r="19" spans="1:27">
      <c r="A19" s="71" t="s">
        <v>37</v>
      </c>
      <c r="B19" s="70">
        <v>6</v>
      </c>
      <c r="C19" s="70">
        <v>7</v>
      </c>
      <c r="D19" s="124">
        <f t="shared" ca="1" si="2"/>
        <v>0.23</v>
      </c>
      <c r="E19" s="69">
        <f t="shared" ca="1" si="3"/>
        <v>5</v>
      </c>
      <c r="F19" s="70">
        <v>5</v>
      </c>
      <c r="G19" s="70">
        <v>16</v>
      </c>
      <c r="H19" s="70">
        <v>18</v>
      </c>
      <c r="J19" s="42" t="s">
        <v>196</v>
      </c>
    </row>
    <row r="20" spans="1:27" s="46" customFormat="1">
      <c r="A20" s="71" t="s">
        <v>36</v>
      </c>
      <c r="B20" s="70">
        <v>5</v>
      </c>
      <c r="C20" s="70">
        <v>7</v>
      </c>
      <c r="D20" s="124">
        <f t="shared" ca="1" si="2"/>
        <v>7.0000000000000007E-2</v>
      </c>
      <c r="E20" s="69">
        <f t="shared" ca="1" si="3"/>
        <v>6</v>
      </c>
      <c r="F20" s="70">
        <v>5</v>
      </c>
      <c r="G20" s="70">
        <v>14</v>
      </c>
      <c r="H20" s="70"/>
      <c r="I20" s="70"/>
      <c r="J20" s="42" t="s">
        <v>196</v>
      </c>
      <c r="K20" s="70"/>
      <c r="L20" s="69"/>
      <c r="M20" s="70"/>
      <c r="N20" s="70"/>
      <c r="O20" s="70"/>
      <c r="P20" s="70"/>
      <c r="Q20" s="69"/>
      <c r="R20" s="70"/>
      <c r="S20" s="70"/>
      <c r="T20" s="70"/>
      <c r="U20" s="70"/>
      <c r="V20" s="69"/>
      <c r="W20" s="70"/>
      <c r="X20" s="70"/>
      <c r="Y20" s="70"/>
      <c r="Z20" s="70"/>
      <c r="AA20" s="69"/>
    </row>
    <row r="21" spans="1:27" s="46" customFormat="1">
      <c r="A21" s="65"/>
      <c r="B21" s="40"/>
      <c r="C21" s="66"/>
      <c r="D21" s="66"/>
      <c r="E21" s="68"/>
      <c r="F21" s="105"/>
      <c r="G21" s="123"/>
      <c r="H21" s="123"/>
      <c r="I21" s="70"/>
      <c r="J21" s="42"/>
      <c r="K21" s="70"/>
      <c r="L21" s="69"/>
      <c r="M21" s="70"/>
      <c r="N21" s="70"/>
      <c r="O21" s="70"/>
      <c r="P21" s="70"/>
      <c r="Q21" s="69"/>
      <c r="R21" s="70"/>
      <c r="S21" s="70"/>
      <c r="T21" s="70"/>
      <c r="U21" s="70"/>
      <c r="V21" s="69"/>
      <c r="W21" s="70"/>
      <c r="X21" s="70"/>
      <c r="Y21" s="70"/>
      <c r="Z21" s="70"/>
      <c r="AA21" s="69"/>
    </row>
    <row r="22" spans="1:27" s="46" customFormat="1">
      <c r="A22" s="65"/>
      <c r="B22" s="40"/>
      <c r="C22" s="66"/>
      <c r="D22" s="66"/>
      <c r="E22" s="68"/>
      <c r="F22" s="105"/>
      <c r="G22" s="105"/>
      <c r="H22" s="105"/>
      <c r="I22" s="70"/>
      <c r="J22" s="42"/>
      <c r="K22" s="42"/>
      <c r="L22" s="44"/>
      <c r="M22" s="42"/>
      <c r="N22" s="42"/>
      <c r="O22" s="42"/>
      <c r="P22" s="42"/>
      <c r="Q22" s="44"/>
      <c r="R22" s="42"/>
      <c r="S22" s="42"/>
      <c r="T22" s="42"/>
      <c r="U22" s="42"/>
      <c r="V22" s="44"/>
      <c r="W22" s="42"/>
      <c r="X22" s="42"/>
      <c r="Y22" s="42"/>
      <c r="Z22" s="42"/>
      <c r="AA22" s="44"/>
    </row>
    <row r="23" spans="1:27" s="46" customFormat="1">
      <c r="A23" s="65"/>
      <c r="B23" s="40"/>
      <c r="C23" s="66"/>
      <c r="D23" s="66"/>
      <c r="E23" s="68"/>
      <c r="F23" s="105"/>
      <c r="G23" s="105"/>
      <c r="H23" s="105"/>
      <c r="I23" s="70"/>
      <c r="J23" s="42"/>
      <c r="K23" s="50"/>
      <c r="L23" s="52"/>
      <c r="M23" s="50"/>
      <c r="N23" s="50"/>
      <c r="O23" s="50"/>
      <c r="P23" s="50"/>
      <c r="Q23" s="52"/>
      <c r="R23" s="50"/>
      <c r="S23" s="50"/>
      <c r="T23" s="50"/>
      <c r="U23" s="50"/>
      <c r="V23" s="52"/>
      <c r="W23" s="50"/>
      <c r="X23" s="50"/>
      <c r="Y23" s="50"/>
      <c r="Z23" s="50"/>
      <c r="AA23" s="52"/>
    </row>
    <row r="24" spans="1:27" s="46" customFormat="1">
      <c r="A24" s="65"/>
      <c r="B24" s="40"/>
      <c r="C24" s="66"/>
      <c r="D24" s="66"/>
      <c r="E24" s="68"/>
      <c r="F24" s="105"/>
      <c r="G24" s="105"/>
      <c r="H24" s="105"/>
      <c r="I24" s="70"/>
      <c r="J24" s="42"/>
      <c r="K24" s="54"/>
      <c r="L24" s="56"/>
      <c r="M24" s="54"/>
      <c r="N24" s="54"/>
      <c r="O24" s="54"/>
      <c r="P24" s="54"/>
      <c r="Q24" s="56"/>
      <c r="R24" s="54"/>
      <c r="S24" s="54"/>
      <c r="T24" s="54"/>
      <c r="U24" s="54"/>
      <c r="V24" s="56"/>
      <c r="W24" s="54"/>
      <c r="X24" s="54"/>
      <c r="Y24" s="54"/>
      <c r="Z24" s="54"/>
      <c r="AA24" s="56"/>
    </row>
    <row r="25" spans="1:27">
      <c r="A25" s="65"/>
      <c r="C25" s="66"/>
      <c r="D25" s="66"/>
      <c r="E25" s="68"/>
      <c r="J25" s="42"/>
    </row>
    <row r="26" spans="1:27" s="50" customFormat="1">
      <c r="A26" s="39"/>
      <c r="B26" s="40"/>
      <c r="C26" s="40"/>
      <c r="D26" s="40"/>
      <c r="E26" s="39"/>
      <c r="F26" s="105"/>
      <c r="G26" s="105"/>
      <c r="H26" s="105"/>
      <c r="I26" s="70"/>
      <c r="J26" s="42"/>
      <c r="K26" s="42"/>
      <c r="L26" s="44"/>
      <c r="M26" s="42"/>
      <c r="N26" s="42"/>
      <c r="O26" s="42"/>
      <c r="P26" s="42"/>
      <c r="Q26" s="44"/>
      <c r="R26" s="42"/>
      <c r="S26" s="42"/>
      <c r="T26" s="42"/>
      <c r="U26" s="42"/>
      <c r="V26" s="44"/>
      <c r="W26" s="42"/>
      <c r="X26" s="42"/>
      <c r="Y26" s="42"/>
      <c r="Z26" s="42"/>
      <c r="AA26" s="44"/>
    </row>
    <row r="27" spans="1:27" s="50" customFormat="1">
      <c r="A27" s="39"/>
      <c r="B27" s="40"/>
      <c r="C27" s="40"/>
      <c r="D27" s="40"/>
      <c r="E27" s="39"/>
      <c r="F27" s="105"/>
      <c r="G27" s="105"/>
      <c r="H27" s="105"/>
      <c r="I27" s="70"/>
      <c r="J27" s="70"/>
      <c r="K27" s="46"/>
      <c r="L27" s="48"/>
      <c r="M27" s="46"/>
      <c r="N27" s="46"/>
      <c r="O27" s="46"/>
      <c r="P27" s="46"/>
      <c r="Q27" s="48"/>
      <c r="R27" s="46"/>
      <c r="S27" s="46"/>
      <c r="T27" s="46"/>
      <c r="U27" s="46"/>
      <c r="V27" s="48"/>
      <c r="W27" s="46"/>
      <c r="X27" s="46"/>
      <c r="Y27" s="46"/>
      <c r="Z27" s="46"/>
      <c r="AA27" s="48"/>
    </row>
    <row r="28" spans="1:27" s="50" customFormat="1">
      <c r="A28" s="39"/>
      <c r="B28" s="40"/>
      <c r="C28" s="40"/>
      <c r="D28" s="40"/>
      <c r="E28" s="39"/>
      <c r="F28" s="105"/>
      <c r="G28" s="105"/>
      <c r="H28" s="105"/>
      <c r="I28" s="70"/>
      <c r="J28" s="70"/>
      <c r="L28" s="52"/>
      <c r="Q28" s="52"/>
      <c r="V28" s="52"/>
      <c r="AA28" s="52"/>
    </row>
    <row r="29" spans="1:27" s="50" customFormat="1">
      <c r="A29" s="39"/>
      <c r="B29" s="40"/>
      <c r="C29" s="40"/>
      <c r="D29" s="40"/>
      <c r="E29" s="39"/>
      <c r="F29" s="105"/>
      <c r="G29" s="105"/>
      <c r="H29" s="105"/>
      <c r="I29" s="70"/>
      <c r="J29" s="70"/>
      <c r="K29" s="54"/>
      <c r="L29" s="56"/>
      <c r="M29" s="54"/>
      <c r="N29" s="54"/>
      <c r="O29" s="54"/>
      <c r="P29" s="54"/>
      <c r="Q29" s="56"/>
      <c r="R29" s="54"/>
      <c r="S29" s="54"/>
      <c r="T29" s="54"/>
      <c r="U29" s="54"/>
      <c r="V29" s="56"/>
      <c r="W29" s="54"/>
      <c r="X29" s="54"/>
      <c r="Y29" s="54"/>
      <c r="Z29" s="54"/>
      <c r="AA29" s="56"/>
    </row>
    <row r="32" spans="1:27" s="54" customFormat="1">
      <c r="A32" s="39"/>
      <c r="B32" s="40"/>
      <c r="C32" s="40"/>
      <c r="D32" s="40"/>
      <c r="E32" s="39"/>
      <c r="F32" s="105"/>
      <c r="G32" s="105"/>
      <c r="H32" s="105"/>
      <c r="I32" s="70"/>
      <c r="J32" s="70"/>
      <c r="K32" s="70"/>
      <c r="L32" s="69"/>
      <c r="M32" s="70"/>
      <c r="N32" s="70"/>
      <c r="O32" s="70"/>
      <c r="P32" s="70"/>
      <c r="Q32" s="69"/>
      <c r="R32" s="70"/>
      <c r="S32" s="70"/>
      <c r="T32" s="70"/>
      <c r="U32" s="70"/>
      <c r="V32" s="69"/>
      <c r="W32" s="70"/>
      <c r="X32" s="70"/>
      <c r="Y32" s="70"/>
      <c r="Z32" s="70"/>
      <c r="AA32" s="69"/>
    </row>
    <row r="33" spans="1:27" s="54" customFormat="1">
      <c r="A33" s="39"/>
      <c r="B33" s="40"/>
      <c r="C33" s="40"/>
      <c r="D33" s="40"/>
      <c r="E33" s="39"/>
      <c r="F33" s="105"/>
      <c r="G33" s="105"/>
      <c r="H33" s="105"/>
      <c r="I33" s="70"/>
      <c r="J33" s="70"/>
      <c r="K33" s="42"/>
      <c r="L33" s="44"/>
      <c r="M33" s="42"/>
      <c r="N33" s="42"/>
      <c r="O33" s="42"/>
      <c r="P33" s="42"/>
      <c r="Q33" s="44"/>
      <c r="R33" s="42"/>
      <c r="S33" s="42"/>
      <c r="T33" s="42"/>
      <c r="U33" s="42"/>
      <c r="V33" s="44"/>
      <c r="W33" s="42"/>
      <c r="X33" s="42"/>
      <c r="Y33" s="42"/>
      <c r="Z33" s="42"/>
      <c r="AA33" s="44"/>
    </row>
    <row r="34" spans="1:27" s="54" customFormat="1">
      <c r="A34" s="39"/>
      <c r="B34" s="40"/>
      <c r="C34" s="40"/>
      <c r="D34" s="40"/>
      <c r="E34" s="39"/>
      <c r="F34" s="105"/>
      <c r="G34" s="105"/>
      <c r="H34" s="105"/>
      <c r="I34" s="70"/>
      <c r="J34" s="70"/>
      <c r="K34" s="42"/>
      <c r="L34" s="44"/>
      <c r="M34" s="42"/>
      <c r="N34" s="42"/>
      <c r="O34" s="42"/>
      <c r="P34" s="42"/>
      <c r="Q34" s="44"/>
      <c r="R34" s="42"/>
      <c r="S34" s="42"/>
      <c r="T34" s="42"/>
      <c r="U34" s="42"/>
      <c r="V34" s="44"/>
      <c r="W34" s="42"/>
      <c r="X34" s="42"/>
      <c r="Y34" s="42"/>
      <c r="Z34" s="42"/>
      <c r="AA34" s="44"/>
    </row>
  </sheetData>
  <autoFilter ref="A1:I20">
    <sortState ref="A3:I20">
      <sortCondition descending="1" ref="F1:F20"/>
    </sortState>
  </autoFilter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70"/>
  <sheetViews>
    <sheetView topLeftCell="A19" workbookViewId="0">
      <pane xSplit="1" topLeftCell="H1" activePane="topRight" state="frozen"/>
      <selection pane="topRight" activeCell="H33" sqref="H33"/>
    </sheetView>
  </sheetViews>
  <sheetFormatPr defaultRowHeight="15"/>
  <cols>
    <col min="1" max="1" width="54.5703125" style="137" customWidth="1"/>
    <col min="2" max="2" width="53.140625" style="137" bestFit="1" customWidth="1"/>
    <col min="3" max="3" width="60" style="137" customWidth="1"/>
    <col min="4" max="5" width="45.28515625" style="137" customWidth="1"/>
    <col min="6" max="6" width="56.5703125" style="137" customWidth="1"/>
    <col min="7" max="7" width="122.5703125" style="137" bestFit="1" customWidth="1"/>
    <col min="8" max="8" width="100.42578125" style="137" bestFit="1" customWidth="1"/>
    <col min="9" max="9" width="99.42578125" style="137" bestFit="1" customWidth="1"/>
    <col min="10" max="10" width="80.140625" style="137" bestFit="1" customWidth="1"/>
    <col min="11" max="11" width="53.42578125" style="137" bestFit="1" customWidth="1"/>
    <col min="12" max="12" width="81.85546875" style="137" bestFit="1" customWidth="1"/>
    <col min="13" max="13" width="111.140625" style="137" bestFit="1" customWidth="1"/>
    <col min="14" max="16384" width="9.140625" style="137"/>
  </cols>
  <sheetData>
    <row r="1" spans="1:13">
      <c r="A1" s="136" t="s">
        <v>263</v>
      </c>
      <c r="B1" s="136" t="s">
        <v>265</v>
      </c>
      <c r="C1" s="136" t="s">
        <v>265</v>
      </c>
      <c r="D1" s="136" t="s">
        <v>265</v>
      </c>
      <c r="E1" s="136" t="s">
        <v>265</v>
      </c>
      <c r="F1" s="136" t="s">
        <v>265</v>
      </c>
      <c r="G1" s="136" t="s">
        <v>265</v>
      </c>
      <c r="H1" s="136" t="s">
        <v>265</v>
      </c>
      <c r="I1" s="136"/>
      <c r="J1" s="136"/>
      <c r="K1" s="136"/>
      <c r="L1" s="136"/>
      <c r="M1" s="136"/>
    </row>
    <row r="2" spans="1:13">
      <c r="A2" s="136" t="s">
        <v>264</v>
      </c>
      <c r="B2" s="136" t="s">
        <v>208</v>
      </c>
      <c r="C2" s="136" t="s">
        <v>298</v>
      </c>
      <c r="D2" s="136" t="s">
        <v>324</v>
      </c>
      <c r="E2" s="136" t="s">
        <v>369</v>
      </c>
      <c r="F2" s="136" t="s">
        <v>420</v>
      </c>
      <c r="G2" s="136" t="s">
        <v>452</v>
      </c>
      <c r="H2" s="136" t="s">
        <v>480</v>
      </c>
      <c r="I2" s="136"/>
      <c r="J2" s="136"/>
      <c r="K2" s="136"/>
      <c r="L2" s="136"/>
      <c r="M2" s="136"/>
    </row>
    <row r="3" spans="1:13">
      <c r="A3" s="136" t="s">
        <v>478</v>
      </c>
      <c r="B3" s="138" t="s">
        <v>284</v>
      </c>
      <c r="C3" s="138" t="s">
        <v>284</v>
      </c>
      <c r="D3" s="138" t="s">
        <v>284</v>
      </c>
      <c r="E3" s="138" t="s">
        <v>284</v>
      </c>
      <c r="F3" s="138" t="s">
        <v>284</v>
      </c>
      <c r="G3" s="138" t="s">
        <v>284</v>
      </c>
      <c r="H3" s="138" t="s">
        <v>284</v>
      </c>
      <c r="I3" s="136"/>
      <c r="J3" s="136"/>
      <c r="K3" s="136"/>
      <c r="L3" s="136"/>
      <c r="M3" s="136"/>
    </row>
    <row r="4" spans="1:13">
      <c r="A4" s="136" t="s">
        <v>265</v>
      </c>
      <c r="B4" s="138" t="s">
        <v>225</v>
      </c>
      <c r="C4" s="138" t="s">
        <v>225</v>
      </c>
      <c r="D4" s="138" t="s">
        <v>225</v>
      </c>
      <c r="E4" s="138" t="s">
        <v>225</v>
      </c>
      <c r="F4" s="138" t="s">
        <v>225</v>
      </c>
      <c r="G4" s="138" t="s">
        <v>225</v>
      </c>
      <c r="H4" s="138" t="s">
        <v>225</v>
      </c>
    </row>
    <row r="5" spans="1:13">
      <c r="A5" s="138" t="s">
        <v>282</v>
      </c>
      <c r="B5" s="139"/>
      <c r="C5" s="139"/>
      <c r="D5" s="139"/>
      <c r="E5" s="139"/>
      <c r="F5" s="139"/>
      <c r="G5" s="139"/>
      <c r="H5" s="139"/>
    </row>
    <row r="6" spans="1:13">
      <c r="A6" s="139" t="s">
        <v>267</v>
      </c>
      <c r="B6" s="138" t="s">
        <v>262</v>
      </c>
      <c r="C6" s="138" t="s">
        <v>262</v>
      </c>
      <c r="D6" s="138" t="s">
        <v>262</v>
      </c>
      <c r="E6" s="138" t="s">
        <v>262</v>
      </c>
      <c r="F6" s="138" t="s">
        <v>262</v>
      </c>
      <c r="G6" s="138" t="s">
        <v>262</v>
      </c>
      <c r="H6" s="138" t="s">
        <v>262</v>
      </c>
      <c r="L6" s="136"/>
    </row>
    <row r="7" spans="1:13">
      <c r="A7" s="139" t="s">
        <v>268</v>
      </c>
      <c r="B7" s="139"/>
      <c r="C7" s="139"/>
      <c r="D7" s="139"/>
      <c r="E7" s="139"/>
      <c r="F7" s="139"/>
      <c r="G7" s="139"/>
      <c r="H7" s="139"/>
      <c r="M7" s="136"/>
    </row>
    <row r="8" spans="1:13">
      <c r="A8" s="139" t="s">
        <v>270</v>
      </c>
      <c r="B8" s="138" t="s">
        <v>226</v>
      </c>
      <c r="C8" s="138" t="s">
        <v>226</v>
      </c>
      <c r="D8" s="138" t="s">
        <v>226</v>
      </c>
      <c r="E8" s="138" t="s">
        <v>226</v>
      </c>
      <c r="F8" s="138" t="s">
        <v>226</v>
      </c>
      <c r="G8" s="138" t="s">
        <v>226</v>
      </c>
      <c r="H8" s="138" t="s">
        <v>226</v>
      </c>
    </row>
    <row r="9" spans="1:13">
      <c r="A9" s="139" t="s">
        <v>269</v>
      </c>
      <c r="B9" s="139" t="s">
        <v>276</v>
      </c>
      <c r="C9" s="139" t="s">
        <v>299</v>
      </c>
      <c r="D9" s="139" t="s">
        <v>326</v>
      </c>
      <c r="E9" s="139" t="s">
        <v>370</v>
      </c>
      <c r="F9" s="139" t="s">
        <v>408</v>
      </c>
      <c r="G9" s="139" t="s">
        <v>453</v>
      </c>
      <c r="H9" s="139" t="s">
        <v>481</v>
      </c>
      <c r="L9" s="136"/>
    </row>
    <row r="10" spans="1:13">
      <c r="A10" s="139" t="s">
        <v>271</v>
      </c>
      <c r="B10" s="139" t="s">
        <v>277</v>
      </c>
      <c r="C10" s="139" t="s">
        <v>300</v>
      </c>
      <c r="D10" s="139" t="s">
        <v>327</v>
      </c>
      <c r="E10" s="138" t="s">
        <v>371</v>
      </c>
      <c r="F10" s="138" t="s">
        <v>409</v>
      </c>
      <c r="G10" s="138" t="s">
        <v>455</v>
      </c>
      <c r="H10" s="139" t="s">
        <v>482</v>
      </c>
      <c r="K10" s="136"/>
    </row>
    <row r="11" spans="1:13">
      <c r="A11" s="138" t="s">
        <v>262</v>
      </c>
      <c r="B11" s="139" t="s">
        <v>278</v>
      </c>
      <c r="C11" s="138" t="s">
        <v>311</v>
      </c>
      <c r="D11" s="139" t="s">
        <v>328</v>
      </c>
      <c r="E11" s="139" t="s">
        <v>373</v>
      </c>
      <c r="F11" s="139" t="s">
        <v>410</v>
      </c>
      <c r="G11" s="139" t="s">
        <v>454</v>
      </c>
      <c r="H11" s="139" t="s">
        <v>483</v>
      </c>
    </row>
    <row r="12" spans="1:13">
      <c r="B12" s="139" t="s">
        <v>280</v>
      </c>
      <c r="C12" s="139" t="s">
        <v>301</v>
      </c>
      <c r="D12" s="139" t="s">
        <v>329</v>
      </c>
      <c r="E12" s="138" t="s">
        <v>374</v>
      </c>
      <c r="F12" s="138" t="s">
        <v>411</v>
      </c>
      <c r="G12" s="138" t="s">
        <v>456</v>
      </c>
      <c r="H12" s="139" t="s">
        <v>484</v>
      </c>
    </row>
    <row r="13" spans="1:13">
      <c r="A13" s="140" t="s">
        <v>283</v>
      </c>
      <c r="B13" s="139" t="s">
        <v>289</v>
      </c>
      <c r="C13" s="139" t="s">
        <v>302</v>
      </c>
      <c r="D13" s="139" t="s">
        <v>330</v>
      </c>
      <c r="E13" s="139" t="s">
        <v>375</v>
      </c>
      <c r="F13" s="139" t="s">
        <v>412</v>
      </c>
      <c r="G13" s="139" t="s">
        <v>459</v>
      </c>
      <c r="H13" s="139" t="s">
        <v>485</v>
      </c>
      <c r="J13" s="136"/>
      <c r="K13" s="136"/>
    </row>
    <row r="14" spans="1:13">
      <c r="A14" s="141" t="s">
        <v>272</v>
      </c>
      <c r="B14" s="139" t="s">
        <v>279</v>
      </c>
      <c r="C14" s="139" t="s">
        <v>303</v>
      </c>
      <c r="D14" s="138" t="s">
        <v>331</v>
      </c>
      <c r="E14" s="138" t="s">
        <v>376</v>
      </c>
      <c r="F14" s="138" t="s">
        <v>413</v>
      </c>
      <c r="G14" s="138" t="s">
        <v>460</v>
      </c>
      <c r="H14" s="138" t="s">
        <v>262</v>
      </c>
      <c r="I14" s="136"/>
    </row>
    <row r="15" spans="1:13">
      <c r="A15" s="141" t="s">
        <v>446</v>
      </c>
      <c r="B15" s="138" t="s">
        <v>262</v>
      </c>
      <c r="C15" s="139" t="s">
        <v>304</v>
      </c>
      <c r="D15" s="142" t="s">
        <v>333</v>
      </c>
      <c r="E15" s="139" t="s">
        <v>377</v>
      </c>
      <c r="F15" s="139" t="s">
        <v>414</v>
      </c>
      <c r="G15" s="139" t="s">
        <v>462</v>
      </c>
      <c r="H15" s="139"/>
    </row>
    <row r="16" spans="1:13">
      <c r="A16" s="141" t="s">
        <v>273</v>
      </c>
      <c r="B16" s="139"/>
      <c r="C16" s="138" t="s">
        <v>262</v>
      </c>
      <c r="D16" s="138" t="s">
        <v>262</v>
      </c>
      <c r="E16" s="139" t="s">
        <v>378</v>
      </c>
      <c r="F16" s="139" t="s">
        <v>304</v>
      </c>
      <c r="G16" s="138" t="s">
        <v>463</v>
      </c>
      <c r="H16" s="138" t="s">
        <v>227</v>
      </c>
      <c r="M16" s="136"/>
    </row>
    <row r="17" spans="1:11">
      <c r="A17" s="141" t="s">
        <v>274</v>
      </c>
      <c r="B17" s="138" t="s">
        <v>227</v>
      </c>
      <c r="C17" s="139"/>
      <c r="D17" s="139"/>
      <c r="E17" s="138" t="s">
        <v>379</v>
      </c>
      <c r="F17" s="139" t="s">
        <v>415</v>
      </c>
      <c r="G17" s="138" t="s">
        <v>262</v>
      </c>
      <c r="H17" s="139" t="s">
        <v>487</v>
      </c>
    </row>
    <row r="18" spans="1:11">
      <c r="A18" s="141" t="s">
        <v>292</v>
      </c>
      <c r="B18" s="139" t="s">
        <v>288</v>
      </c>
      <c r="C18" s="138" t="s">
        <v>227</v>
      </c>
      <c r="D18" s="138" t="s">
        <v>227</v>
      </c>
      <c r="E18" s="139" t="s">
        <v>380</v>
      </c>
      <c r="F18" s="138" t="s">
        <v>262</v>
      </c>
      <c r="G18" s="139"/>
      <c r="H18" s="139" t="s">
        <v>486</v>
      </c>
    </row>
    <row r="19" spans="1:11">
      <c r="A19" s="141" t="s">
        <v>275</v>
      </c>
      <c r="B19" s="139" t="s">
        <v>281</v>
      </c>
      <c r="C19" s="139" t="s">
        <v>305</v>
      </c>
      <c r="D19" s="139" t="s">
        <v>338</v>
      </c>
      <c r="E19" s="138" t="s">
        <v>381</v>
      </c>
      <c r="F19" s="139"/>
      <c r="G19" s="138" t="s">
        <v>227</v>
      </c>
      <c r="H19" s="139" t="s">
        <v>281</v>
      </c>
      <c r="J19" s="136"/>
    </row>
    <row r="20" spans="1:11">
      <c r="A20" s="141" t="s">
        <v>445</v>
      </c>
      <c r="B20" s="138" t="s">
        <v>262</v>
      </c>
      <c r="C20" s="139" t="s">
        <v>306</v>
      </c>
      <c r="D20" s="139" t="s">
        <v>339</v>
      </c>
      <c r="E20" s="138" t="s">
        <v>262</v>
      </c>
      <c r="F20" s="138" t="s">
        <v>227</v>
      </c>
      <c r="G20" s="139" t="s">
        <v>465</v>
      </c>
      <c r="H20" s="138" t="s">
        <v>262</v>
      </c>
    </row>
    <row r="21" spans="1:11">
      <c r="A21" s="140" t="s">
        <v>262</v>
      </c>
      <c r="C21" s="139" t="s">
        <v>281</v>
      </c>
      <c r="D21" s="139" t="s">
        <v>340</v>
      </c>
      <c r="E21" s="139"/>
      <c r="F21" s="139" t="s">
        <v>416</v>
      </c>
      <c r="G21" s="139" t="s">
        <v>466</v>
      </c>
      <c r="I21" s="136"/>
    </row>
    <row r="22" spans="1:11">
      <c r="A22" s="136" t="s">
        <v>266</v>
      </c>
      <c r="B22" s="140" t="s">
        <v>285</v>
      </c>
      <c r="C22" s="138" t="s">
        <v>262</v>
      </c>
      <c r="D22" s="139" t="s">
        <v>341</v>
      </c>
      <c r="E22" s="138" t="s">
        <v>227</v>
      </c>
      <c r="F22" s="139" t="s">
        <v>417</v>
      </c>
      <c r="G22" s="139" t="s">
        <v>281</v>
      </c>
      <c r="H22" s="140" t="s">
        <v>285</v>
      </c>
    </row>
    <row r="23" spans="1:11">
      <c r="A23" s="136"/>
      <c r="B23" s="140" t="s">
        <v>225</v>
      </c>
      <c r="D23" s="143" t="s">
        <v>281</v>
      </c>
      <c r="E23" s="139" t="s">
        <v>384</v>
      </c>
      <c r="F23" s="139" t="s">
        <v>418</v>
      </c>
      <c r="G23" s="138" t="s">
        <v>262</v>
      </c>
      <c r="H23" s="140" t="s">
        <v>225</v>
      </c>
    </row>
    <row r="24" spans="1:11" ht="30">
      <c r="A24" s="144" t="s">
        <v>447</v>
      </c>
      <c r="B24" s="141"/>
      <c r="C24" s="140" t="s">
        <v>285</v>
      </c>
      <c r="D24" s="138" t="s">
        <v>262</v>
      </c>
      <c r="E24" s="139" t="s">
        <v>385</v>
      </c>
      <c r="F24" s="139" t="s">
        <v>419</v>
      </c>
      <c r="H24" s="146"/>
      <c r="K24" s="136"/>
    </row>
    <row r="25" spans="1:11">
      <c r="A25" s="145"/>
      <c r="B25" s="140" t="s">
        <v>262</v>
      </c>
      <c r="C25" s="140" t="s">
        <v>225</v>
      </c>
      <c r="E25" s="139" t="s">
        <v>386</v>
      </c>
      <c r="F25" s="139" t="s">
        <v>359</v>
      </c>
      <c r="G25" s="140" t="s">
        <v>285</v>
      </c>
      <c r="H25" s="146"/>
    </row>
    <row r="26" spans="1:11" ht="30">
      <c r="A26" s="144" t="s">
        <v>448</v>
      </c>
      <c r="B26" s="141"/>
      <c r="C26" s="141" t="s">
        <v>307</v>
      </c>
      <c r="D26" s="140" t="s">
        <v>285</v>
      </c>
      <c r="E26" s="139" t="s">
        <v>387</v>
      </c>
      <c r="F26" s="139" t="s">
        <v>421</v>
      </c>
      <c r="G26" s="140" t="s">
        <v>225</v>
      </c>
      <c r="H26" s="140" t="s">
        <v>262</v>
      </c>
    </row>
    <row r="27" spans="1:11">
      <c r="B27" s="140" t="s">
        <v>226</v>
      </c>
      <c r="C27" s="141" t="s">
        <v>308</v>
      </c>
      <c r="D27" s="140" t="s">
        <v>225</v>
      </c>
      <c r="E27" s="139" t="s">
        <v>281</v>
      </c>
      <c r="F27" s="139" t="s">
        <v>281</v>
      </c>
      <c r="G27" s="146"/>
      <c r="H27" s="141"/>
    </row>
    <row r="28" spans="1:11">
      <c r="B28" s="141" t="s">
        <v>286</v>
      </c>
      <c r="C28" s="140" t="s">
        <v>262</v>
      </c>
      <c r="D28" s="141" t="s">
        <v>307</v>
      </c>
      <c r="E28" s="138" t="s">
        <v>262</v>
      </c>
      <c r="F28" s="138" t="s">
        <v>262</v>
      </c>
      <c r="G28" s="146"/>
      <c r="H28" s="140" t="s">
        <v>226</v>
      </c>
      <c r="J28" s="136"/>
    </row>
    <row r="29" spans="1:11">
      <c r="B29" s="141" t="s">
        <v>287</v>
      </c>
      <c r="C29" s="141"/>
      <c r="D29" s="141" t="s">
        <v>308</v>
      </c>
      <c r="G29" s="140" t="s">
        <v>262</v>
      </c>
      <c r="H29" s="141" t="s">
        <v>488</v>
      </c>
      <c r="J29" s="136"/>
    </row>
    <row r="30" spans="1:11">
      <c r="B30" s="141" t="s">
        <v>290</v>
      </c>
      <c r="C30" s="140" t="s">
        <v>226</v>
      </c>
      <c r="D30" s="140" t="s">
        <v>262</v>
      </c>
      <c r="E30" s="140" t="s">
        <v>285</v>
      </c>
      <c r="F30" s="140" t="s">
        <v>285</v>
      </c>
      <c r="G30" s="141"/>
      <c r="H30" s="140" t="s">
        <v>312</v>
      </c>
    </row>
    <row r="31" spans="1:11">
      <c r="B31" s="141" t="s">
        <v>291</v>
      </c>
      <c r="C31" s="141" t="s">
        <v>310</v>
      </c>
      <c r="D31" s="141"/>
      <c r="E31" s="140" t="s">
        <v>225</v>
      </c>
      <c r="F31" s="140" t="s">
        <v>225</v>
      </c>
      <c r="G31" s="140" t="s">
        <v>226</v>
      </c>
      <c r="H31" s="141" t="s">
        <v>489</v>
      </c>
    </row>
    <row r="32" spans="1:11">
      <c r="B32" s="140" t="s">
        <v>297</v>
      </c>
      <c r="C32" s="140" t="s">
        <v>312</v>
      </c>
      <c r="D32" s="140" t="s">
        <v>226</v>
      </c>
      <c r="E32" s="146" t="s">
        <v>307</v>
      </c>
      <c r="F32" s="146"/>
      <c r="G32" s="141" t="s">
        <v>474</v>
      </c>
      <c r="H32" s="140" t="s">
        <v>490</v>
      </c>
      <c r="I32" s="136"/>
    </row>
    <row r="33" spans="2:9">
      <c r="B33" s="141" t="s">
        <v>293</v>
      </c>
      <c r="C33" s="141" t="s">
        <v>313</v>
      </c>
      <c r="D33" s="141" t="s">
        <v>342</v>
      </c>
      <c r="E33" s="146" t="s">
        <v>308</v>
      </c>
      <c r="F33" s="146"/>
      <c r="G33" s="141" t="s">
        <v>467</v>
      </c>
      <c r="H33" s="146" t="s">
        <v>474</v>
      </c>
    </row>
    <row r="34" spans="2:9">
      <c r="B34" s="141" t="s">
        <v>294</v>
      </c>
      <c r="C34" s="140" t="s">
        <v>314</v>
      </c>
      <c r="D34" s="140" t="s">
        <v>343</v>
      </c>
      <c r="E34" s="140" t="s">
        <v>262</v>
      </c>
      <c r="F34" s="140" t="s">
        <v>262</v>
      </c>
      <c r="G34" s="140" t="s">
        <v>409</v>
      </c>
      <c r="H34" s="146" t="s">
        <v>467</v>
      </c>
    </row>
    <row r="35" spans="2:9">
      <c r="B35" s="140" t="s">
        <v>262</v>
      </c>
      <c r="C35" s="141" t="s">
        <v>317</v>
      </c>
      <c r="D35" s="141" t="s">
        <v>344</v>
      </c>
      <c r="E35" s="141"/>
      <c r="F35" s="141"/>
      <c r="G35" s="141" t="s">
        <v>468</v>
      </c>
      <c r="H35" s="147" t="s">
        <v>409</v>
      </c>
    </row>
    <row r="36" spans="2:9">
      <c r="B36" s="141"/>
      <c r="C36" s="141" t="s">
        <v>315</v>
      </c>
      <c r="D36" s="141" t="s">
        <v>345</v>
      </c>
      <c r="E36" s="140" t="s">
        <v>226</v>
      </c>
      <c r="F36" s="140" t="s">
        <v>226</v>
      </c>
      <c r="G36" s="141" t="s">
        <v>469</v>
      </c>
      <c r="H36" s="146" t="s">
        <v>468</v>
      </c>
    </row>
    <row r="37" spans="2:9">
      <c r="B37" s="140" t="s">
        <v>227</v>
      </c>
      <c r="C37" s="140" t="s">
        <v>316</v>
      </c>
      <c r="D37" s="140" t="s">
        <v>346</v>
      </c>
      <c r="E37" s="141" t="s">
        <v>388</v>
      </c>
      <c r="F37" s="141" t="s">
        <v>422</v>
      </c>
      <c r="G37" s="141" t="s">
        <v>470</v>
      </c>
      <c r="H37" s="146" t="s">
        <v>470</v>
      </c>
    </row>
    <row r="38" spans="2:9">
      <c r="B38" s="141" t="s">
        <v>295</v>
      </c>
      <c r="C38" s="141" t="s">
        <v>318</v>
      </c>
      <c r="D38" s="141" t="s">
        <v>347</v>
      </c>
      <c r="E38" s="141" t="s">
        <v>389</v>
      </c>
      <c r="F38" s="140" t="s">
        <v>423</v>
      </c>
      <c r="G38" s="140" t="s">
        <v>471</v>
      </c>
      <c r="H38" s="147" t="s">
        <v>471</v>
      </c>
      <c r="I38" s="136"/>
    </row>
    <row r="39" spans="2:9">
      <c r="B39" s="141" t="s">
        <v>296</v>
      </c>
      <c r="C39" s="140" t="s">
        <v>319</v>
      </c>
      <c r="D39" s="140" t="s">
        <v>348</v>
      </c>
      <c r="E39" s="140" t="s">
        <v>346</v>
      </c>
      <c r="F39" s="141" t="s">
        <v>424</v>
      </c>
      <c r="G39" s="141" t="s">
        <v>473</v>
      </c>
      <c r="H39" s="146" t="s">
        <v>479</v>
      </c>
    </row>
    <row r="40" spans="2:9">
      <c r="B40" s="140" t="s">
        <v>262</v>
      </c>
      <c r="C40" s="141" t="s">
        <v>321</v>
      </c>
      <c r="D40" s="141" t="s">
        <v>356</v>
      </c>
      <c r="E40" s="141" t="s">
        <v>393</v>
      </c>
      <c r="F40" s="141" t="s">
        <v>425</v>
      </c>
      <c r="G40" s="141" t="s">
        <v>475</v>
      </c>
      <c r="H40" s="146" t="s">
        <v>475</v>
      </c>
    </row>
    <row r="41" spans="2:9">
      <c r="B41" s="142" t="s">
        <v>266</v>
      </c>
      <c r="C41" s="141" t="s">
        <v>322</v>
      </c>
      <c r="D41" s="140" t="s">
        <v>349</v>
      </c>
      <c r="E41" s="140" t="s">
        <v>394</v>
      </c>
      <c r="F41" s="140" t="s">
        <v>426</v>
      </c>
      <c r="G41" s="141" t="s">
        <v>476</v>
      </c>
      <c r="H41" s="146" t="s">
        <v>476</v>
      </c>
    </row>
    <row r="42" spans="2:9">
      <c r="C42" s="140" t="s">
        <v>262</v>
      </c>
      <c r="D42" s="141" t="s">
        <v>352</v>
      </c>
      <c r="E42" s="141" t="s">
        <v>391</v>
      </c>
      <c r="F42" s="141" t="s">
        <v>427</v>
      </c>
      <c r="G42" s="140" t="s">
        <v>262</v>
      </c>
      <c r="H42" s="140" t="s">
        <v>262</v>
      </c>
    </row>
    <row r="43" spans="2:9">
      <c r="B43" s="136" t="s">
        <v>366</v>
      </c>
      <c r="C43" s="141"/>
      <c r="D43" s="140" t="s">
        <v>350</v>
      </c>
      <c r="E43" s="140" t="s">
        <v>392</v>
      </c>
      <c r="F43" s="140" t="s">
        <v>428</v>
      </c>
      <c r="G43" s="141"/>
      <c r="H43" s="141"/>
      <c r="I43" s="136"/>
    </row>
    <row r="44" spans="2:9">
      <c r="C44" s="140" t="s">
        <v>227</v>
      </c>
      <c r="D44" s="140"/>
      <c r="E44" s="141" t="s">
        <v>396</v>
      </c>
      <c r="F44" s="141" t="s">
        <v>431</v>
      </c>
      <c r="G44" s="140" t="s">
        <v>227</v>
      </c>
      <c r="H44" s="140" t="s">
        <v>227</v>
      </c>
    </row>
    <row r="45" spans="2:9">
      <c r="C45" s="141" t="s">
        <v>323</v>
      </c>
      <c r="D45" s="142" t="s">
        <v>351</v>
      </c>
      <c r="E45" s="140" t="s">
        <v>397</v>
      </c>
      <c r="F45" s="140" t="s">
        <v>343</v>
      </c>
      <c r="G45" s="141" t="s">
        <v>323</v>
      </c>
      <c r="H45" s="146" t="s">
        <v>323</v>
      </c>
    </row>
    <row r="46" spans="2:9">
      <c r="C46" s="141" t="s">
        <v>320</v>
      </c>
      <c r="D46" s="142"/>
      <c r="E46" s="141" t="s">
        <v>398</v>
      </c>
      <c r="F46" s="141" t="s">
        <v>432</v>
      </c>
      <c r="G46" s="140" t="s">
        <v>262</v>
      </c>
      <c r="H46" s="140" t="s">
        <v>262</v>
      </c>
    </row>
    <row r="47" spans="2:9">
      <c r="C47" s="140" t="s">
        <v>262</v>
      </c>
      <c r="D47" s="141" t="s">
        <v>354</v>
      </c>
      <c r="E47" s="140" t="s">
        <v>399</v>
      </c>
      <c r="F47" s="140" t="s">
        <v>433</v>
      </c>
      <c r="G47" s="142" t="s">
        <v>477</v>
      </c>
      <c r="H47" s="142" t="s">
        <v>477</v>
      </c>
    </row>
    <row r="48" spans="2:9">
      <c r="C48" s="142" t="s">
        <v>325</v>
      </c>
      <c r="D48" s="140" t="s">
        <v>355</v>
      </c>
      <c r="E48" s="140" t="s">
        <v>262</v>
      </c>
      <c r="F48" s="141" t="s">
        <v>435</v>
      </c>
      <c r="G48" s="142" t="s">
        <v>266</v>
      </c>
      <c r="H48" s="142" t="s">
        <v>266</v>
      </c>
    </row>
    <row r="49" spans="3:6">
      <c r="C49" s="142" t="s">
        <v>266</v>
      </c>
      <c r="D49" s="140" t="s">
        <v>262</v>
      </c>
      <c r="E49" s="141"/>
      <c r="F49" s="140" t="s">
        <v>439</v>
      </c>
    </row>
    <row r="50" spans="3:6">
      <c r="D50" s="141"/>
      <c r="E50" s="140" t="s">
        <v>227</v>
      </c>
      <c r="F50" s="141" t="s">
        <v>438</v>
      </c>
    </row>
    <row r="51" spans="3:6">
      <c r="C51" s="136" t="s">
        <v>367</v>
      </c>
      <c r="D51" s="140" t="s">
        <v>227</v>
      </c>
      <c r="E51" s="141" t="s">
        <v>400</v>
      </c>
      <c r="F51" s="140" t="s">
        <v>440</v>
      </c>
    </row>
    <row r="52" spans="3:6">
      <c r="D52" s="141" t="s">
        <v>357</v>
      </c>
      <c r="E52" s="141" t="s">
        <v>401</v>
      </c>
      <c r="F52" s="141" t="s">
        <v>449</v>
      </c>
    </row>
    <row r="53" spans="3:6">
      <c r="D53" s="141" t="s">
        <v>359</v>
      </c>
      <c r="E53" s="141" t="s">
        <v>402</v>
      </c>
      <c r="F53" s="140" t="s">
        <v>450</v>
      </c>
    </row>
    <row r="54" spans="3:6">
      <c r="D54" s="141" t="s">
        <v>360</v>
      </c>
      <c r="E54" s="141" t="s">
        <v>403</v>
      </c>
      <c r="F54" s="140" t="s">
        <v>262</v>
      </c>
    </row>
    <row r="55" spans="3:6">
      <c r="D55" s="141" t="s">
        <v>361</v>
      </c>
      <c r="E55" s="146" t="s">
        <v>296</v>
      </c>
      <c r="F55" s="141"/>
    </row>
    <row r="56" spans="3:6">
      <c r="D56" s="146" t="s">
        <v>296</v>
      </c>
      <c r="E56" s="146" t="s">
        <v>404</v>
      </c>
      <c r="F56" s="140" t="s">
        <v>227</v>
      </c>
    </row>
    <row r="57" spans="3:6">
      <c r="D57" s="146" t="s">
        <v>320</v>
      </c>
      <c r="E57" s="140" t="s">
        <v>262</v>
      </c>
      <c r="F57" s="141" t="s">
        <v>323</v>
      </c>
    </row>
    <row r="58" spans="3:6">
      <c r="D58" s="140" t="s">
        <v>262</v>
      </c>
      <c r="E58" s="142" t="s">
        <v>405</v>
      </c>
      <c r="F58" s="140" t="s">
        <v>262</v>
      </c>
    </row>
    <row r="59" spans="3:6">
      <c r="D59" s="142" t="s">
        <v>362</v>
      </c>
      <c r="E59" s="142" t="s">
        <v>406</v>
      </c>
      <c r="F59" s="142" t="s">
        <v>442</v>
      </c>
    </row>
    <row r="60" spans="3:6">
      <c r="D60" s="142" t="s">
        <v>363</v>
      </c>
      <c r="E60" s="142" t="s">
        <v>407</v>
      </c>
      <c r="F60" s="142" t="s">
        <v>443</v>
      </c>
    </row>
    <row r="61" spans="3:6">
      <c r="D61" s="142" t="s">
        <v>364</v>
      </c>
      <c r="E61" s="142" t="s">
        <v>266</v>
      </c>
      <c r="F61" s="142" t="s">
        <v>444</v>
      </c>
    </row>
    <row r="62" spans="3:6">
      <c r="D62" s="142" t="s">
        <v>266</v>
      </c>
      <c r="F62" s="142" t="s">
        <v>266</v>
      </c>
    </row>
    <row r="63" spans="3:6">
      <c r="E63" s="136"/>
    </row>
    <row r="64" spans="3:6">
      <c r="D64" s="136" t="s">
        <v>368</v>
      </c>
    </row>
    <row r="70" spans="5:5">
      <c r="E70" s="136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F1:K24"/>
  <sheetViews>
    <sheetView workbookViewId="0">
      <selection activeCell="I1" sqref="I1:I1048576"/>
    </sheetView>
  </sheetViews>
  <sheetFormatPr defaultRowHeight="15"/>
  <cols>
    <col min="11" max="11" width="94.5703125" bestFit="1" customWidth="1"/>
  </cols>
  <sheetData>
    <row r="1" spans="6:11">
      <c r="K1" s="1" t="s">
        <v>211</v>
      </c>
    </row>
    <row r="2" spans="6:11">
      <c r="K2" s="1" t="s">
        <v>212</v>
      </c>
    </row>
    <row r="3" spans="6:11">
      <c r="K3" s="1" t="s">
        <v>213</v>
      </c>
    </row>
    <row r="4" spans="6:11">
      <c r="F4" s="1"/>
      <c r="K4" s="1" t="s">
        <v>214</v>
      </c>
    </row>
    <row r="5" spans="6:11">
      <c r="K5" s="1" t="s">
        <v>215</v>
      </c>
    </row>
    <row r="6" spans="6:11">
      <c r="K6" s="1" t="s">
        <v>216</v>
      </c>
    </row>
    <row r="7" spans="6:11">
      <c r="K7" s="1" t="s">
        <v>210</v>
      </c>
    </row>
    <row r="9" spans="6:11">
      <c r="K9" s="1" t="s">
        <v>217</v>
      </c>
    </row>
    <row r="10" spans="6:11">
      <c r="K10" s="1" t="s">
        <v>218</v>
      </c>
    </row>
    <row r="11" spans="6:11">
      <c r="K11" s="1" t="s">
        <v>219</v>
      </c>
    </row>
    <row r="12" spans="6:11">
      <c r="K12" s="1" t="s">
        <v>220</v>
      </c>
    </row>
    <row r="14" spans="6:11">
      <c r="K14" s="1" t="s">
        <v>221</v>
      </c>
    </row>
    <row r="15" spans="6:11">
      <c r="K15" s="1" t="s">
        <v>222</v>
      </c>
    </row>
    <row r="16" spans="6:11">
      <c r="K16" s="1" t="s">
        <v>223</v>
      </c>
    </row>
    <row r="18" spans="11:11">
      <c r="K18" s="1" t="s">
        <v>224</v>
      </c>
    </row>
    <row r="24" spans="11:11">
      <c r="K24" s="1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32"/>
  <sheetViews>
    <sheetView zoomScale="70" zoomScaleNormal="70" workbookViewId="0">
      <selection activeCell="D17" sqref="D17"/>
    </sheetView>
  </sheetViews>
  <sheetFormatPr defaultRowHeight="15"/>
  <cols>
    <col min="1" max="1" width="14.28515625" style="37" bestFit="1" customWidth="1"/>
    <col min="2" max="3" width="17.85546875" style="2" customWidth="1"/>
    <col min="4" max="4" width="24.5703125" style="2" customWidth="1"/>
    <col min="5" max="5" width="25.7109375" style="2" bestFit="1" customWidth="1"/>
    <col min="6" max="6" width="25.7109375" style="2" customWidth="1"/>
    <col min="7" max="7" width="20.5703125" style="2" bestFit="1" customWidth="1"/>
    <col min="8" max="8" width="14.5703125" style="2" bestFit="1" customWidth="1"/>
    <col min="9" max="9" width="6.28515625" style="102" bestFit="1" customWidth="1"/>
    <col min="10" max="10" width="3.85546875" style="2" bestFit="1" customWidth="1"/>
    <col min="11" max="11" width="22.42578125" style="2" bestFit="1" customWidth="1"/>
    <col min="12" max="17" width="5" style="2" bestFit="1" customWidth="1"/>
    <col min="18" max="18" width="9.140625" style="2"/>
    <col min="19" max="19" width="14" style="2" bestFit="1" customWidth="1"/>
    <col min="20" max="22" width="5" style="2" bestFit="1" customWidth="1"/>
    <col min="23" max="26" width="5" style="3" bestFit="1" customWidth="1"/>
    <col min="27" max="16384" width="9.140625" style="3"/>
  </cols>
  <sheetData>
    <row r="1" spans="1:26" s="99" customFormat="1" ht="30">
      <c r="A1" s="98"/>
      <c r="B1" s="103" t="s">
        <v>248</v>
      </c>
      <c r="C1" s="103" t="s">
        <v>250</v>
      </c>
      <c r="D1" s="103" t="s">
        <v>156</v>
      </c>
      <c r="E1" s="103" t="s">
        <v>163</v>
      </c>
      <c r="F1" s="103" t="s">
        <v>255</v>
      </c>
      <c r="G1" s="38"/>
      <c r="H1" s="38"/>
      <c r="I1" s="101"/>
      <c r="J1" s="38"/>
      <c r="K1" s="38" t="s">
        <v>155</v>
      </c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6">
      <c r="A2" s="98" t="s">
        <v>154</v>
      </c>
      <c r="B2" s="38">
        <v>6</v>
      </c>
      <c r="C2" s="38">
        <v>6</v>
      </c>
      <c r="D2" s="38">
        <v>6</v>
      </c>
      <c r="E2" s="38">
        <v>6</v>
      </c>
      <c r="F2" s="38">
        <v>7</v>
      </c>
      <c r="I2" s="101" t="s">
        <v>154</v>
      </c>
      <c r="J2" s="2">
        <v>6</v>
      </c>
      <c r="K2" s="2">
        <v>7</v>
      </c>
    </row>
    <row r="3" spans="1:26">
      <c r="A3" s="98" t="s">
        <v>13</v>
      </c>
      <c r="B3" s="2">
        <v>15</v>
      </c>
      <c r="C3" s="2">
        <v>18</v>
      </c>
      <c r="D3" s="2">
        <v>13</v>
      </c>
      <c r="E3" s="2">
        <v>14</v>
      </c>
      <c r="F3" s="2">
        <v>50</v>
      </c>
      <c r="I3" s="101" t="s">
        <v>13</v>
      </c>
      <c r="J3" s="2">
        <v>15</v>
      </c>
      <c r="K3" s="2">
        <v>16</v>
      </c>
      <c r="S3" s="38"/>
      <c r="W3" s="2"/>
      <c r="X3" s="2"/>
      <c r="Y3" s="2"/>
      <c r="Z3" s="2"/>
    </row>
    <row r="4" spans="1:26">
      <c r="A4" s="98" t="s">
        <v>14</v>
      </c>
      <c r="B4" s="2" t="s">
        <v>68</v>
      </c>
      <c r="C4" s="2" t="s">
        <v>68</v>
      </c>
      <c r="D4" s="2">
        <v>16</v>
      </c>
      <c r="E4" s="2">
        <v>12</v>
      </c>
      <c r="F4" s="2">
        <v>24</v>
      </c>
      <c r="I4" s="101" t="s">
        <v>14</v>
      </c>
      <c r="J4" s="2">
        <v>13</v>
      </c>
      <c r="K4" s="2">
        <v>14</v>
      </c>
      <c r="S4" s="38"/>
      <c r="W4" s="2"/>
      <c r="X4" s="2"/>
      <c r="Y4" s="2"/>
      <c r="Z4" s="2"/>
    </row>
    <row r="5" spans="1:26">
      <c r="A5" s="98" t="s">
        <v>15</v>
      </c>
      <c r="B5" s="2" t="s">
        <v>252</v>
      </c>
      <c r="C5" s="2">
        <v>17</v>
      </c>
      <c r="D5" s="2">
        <v>12</v>
      </c>
      <c r="E5" s="2">
        <v>13</v>
      </c>
      <c r="F5" s="2">
        <v>18</v>
      </c>
      <c r="I5" s="101" t="s">
        <v>15</v>
      </c>
      <c r="J5" s="2">
        <v>15</v>
      </c>
      <c r="K5" s="2">
        <v>16</v>
      </c>
      <c r="S5" s="38"/>
      <c r="W5" s="2"/>
      <c r="X5" s="2"/>
      <c r="Y5" s="2"/>
      <c r="Z5" s="2"/>
    </row>
    <row r="6" spans="1:26">
      <c r="A6" s="98" t="s">
        <v>16</v>
      </c>
      <c r="B6" s="2">
        <v>10</v>
      </c>
      <c r="C6" s="2">
        <v>9</v>
      </c>
      <c r="D6" s="2">
        <v>7</v>
      </c>
      <c r="E6" s="2">
        <v>8</v>
      </c>
      <c r="F6" s="2">
        <v>12</v>
      </c>
      <c r="I6" s="101" t="s">
        <v>16</v>
      </c>
      <c r="J6" s="2">
        <v>11</v>
      </c>
      <c r="K6" s="2">
        <v>12</v>
      </c>
      <c r="S6" s="38"/>
      <c r="W6" s="2"/>
      <c r="X6" s="2"/>
      <c r="Y6" s="2"/>
      <c r="Z6" s="2"/>
    </row>
    <row r="7" spans="1:26">
      <c r="A7" s="98" t="s">
        <v>17</v>
      </c>
      <c r="B7" s="2">
        <v>9</v>
      </c>
      <c r="C7" s="2">
        <v>13</v>
      </c>
      <c r="D7" s="2">
        <v>14</v>
      </c>
      <c r="E7" s="2">
        <v>12</v>
      </c>
      <c r="F7" s="2">
        <v>6</v>
      </c>
      <c r="I7" s="101" t="s">
        <v>17</v>
      </c>
      <c r="J7" s="2">
        <v>11</v>
      </c>
      <c r="K7" s="2">
        <v>12</v>
      </c>
      <c r="S7" s="38"/>
      <c r="W7" s="2"/>
      <c r="X7" s="2"/>
      <c r="Y7" s="2"/>
      <c r="Z7" s="2"/>
    </row>
    <row r="8" spans="1:26">
      <c r="A8" s="98" t="s">
        <v>101</v>
      </c>
      <c r="B8" s="2">
        <v>4</v>
      </c>
      <c r="C8" s="2">
        <v>4</v>
      </c>
      <c r="D8" s="2">
        <v>6</v>
      </c>
      <c r="E8" s="2">
        <v>6</v>
      </c>
      <c r="F8" s="2">
        <v>6</v>
      </c>
      <c r="I8" s="101"/>
      <c r="S8" s="38"/>
      <c r="W8" s="2"/>
      <c r="X8" s="2"/>
      <c r="Y8" s="2"/>
      <c r="Z8" s="2"/>
    </row>
    <row r="9" spans="1:26">
      <c r="A9" s="98" t="s">
        <v>18</v>
      </c>
      <c r="B9" s="2">
        <v>6</v>
      </c>
      <c r="C9" s="2">
        <v>5</v>
      </c>
      <c r="D9" s="2">
        <v>5</v>
      </c>
      <c r="E9" s="2">
        <v>5</v>
      </c>
      <c r="F9" s="2">
        <v>4</v>
      </c>
      <c r="I9" s="101"/>
      <c r="S9" s="38"/>
      <c r="W9" s="2"/>
      <c r="X9" s="2"/>
      <c r="Y9" s="2"/>
      <c r="Z9" s="2"/>
    </row>
    <row r="10" spans="1:26">
      <c r="A10" s="98" t="s">
        <v>84</v>
      </c>
      <c r="B10" s="2">
        <f>TRUNC(B8+(B7/4)+3)</f>
        <v>9</v>
      </c>
      <c r="C10" s="2">
        <f t="shared" ref="C10:D10" si="0">TRUNC(C8+(C7/4))</f>
        <v>7</v>
      </c>
      <c r="D10" s="2">
        <f t="shared" si="0"/>
        <v>9</v>
      </c>
      <c r="E10" s="2">
        <f t="shared" ref="E10:F10" si="1">TRUNC(E8+(E7/4))</f>
        <v>9</v>
      </c>
      <c r="F10" s="2">
        <f t="shared" si="1"/>
        <v>7</v>
      </c>
      <c r="I10" s="101"/>
      <c r="S10" s="38"/>
      <c r="W10" s="2"/>
      <c r="X10" s="2"/>
      <c r="Y10" s="2"/>
      <c r="Z10" s="2"/>
    </row>
    <row r="11" spans="1:26">
      <c r="A11" s="98" t="s">
        <v>85</v>
      </c>
      <c r="B11" s="2">
        <f>TRUNC((B2/5)+B8)</f>
        <v>5</v>
      </c>
      <c r="C11" s="2">
        <f t="shared" ref="C11:D11" si="2">TRUNC((C2/5)+C8)</f>
        <v>5</v>
      </c>
      <c r="D11" s="2">
        <f t="shared" si="2"/>
        <v>7</v>
      </c>
      <c r="E11" s="2">
        <f t="shared" ref="E11:F11" si="3">TRUNC((E2/5)+E8)</f>
        <v>7</v>
      </c>
      <c r="F11" s="2">
        <f t="shared" si="3"/>
        <v>7</v>
      </c>
      <c r="I11" s="101"/>
      <c r="S11" s="38"/>
      <c r="W11" s="2"/>
      <c r="X11" s="2"/>
      <c r="Y11" s="2"/>
      <c r="Z11" s="2"/>
    </row>
    <row r="12" spans="1:26">
      <c r="A12" s="98" t="s">
        <v>86</v>
      </c>
      <c r="B12" s="2">
        <f>TRUNC(B8+(B7/8))</f>
        <v>5</v>
      </c>
      <c r="C12" s="2">
        <f t="shared" ref="C12:D12" si="4">TRUNC(C8+(C7/8))</f>
        <v>5</v>
      </c>
      <c r="D12" s="2">
        <f t="shared" si="4"/>
        <v>7</v>
      </c>
      <c r="E12" s="2">
        <f t="shared" ref="E12:F12" si="5">TRUNC(E8+(E7/8))</f>
        <v>7</v>
      </c>
      <c r="F12" s="2">
        <f t="shared" si="5"/>
        <v>6</v>
      </c>
      <c r="I12" s="101"/>
      <c r="S12" s="38"/>
      <c r="W12" s="2"/>
      <c r="X12" s="2"/>
      <c r="Y12" s="2"/>
      <c r="Z12" s="2"/>
    </row>
    <row r="13" spans="1:26">
      <c r="A13" s="98" t="s">
        <v>48</v>
      </c>
      <c r="B13" s="2" t="s">
        <v>249</v>
      </c>
      <c r="C13" s="2" t="s">
        <v>50</v>
      </c>
      <c r="D13" s="2" t="s">
        <v>67</v>
      </c>
      <c r="E13" s="2" t="s">
        <v>67</v>
      </c>
      <c r="F13" s="2" t="s">
        <v>249</v>
      </c>
      <c r="I13" s="101"/>
      <c r="S13" s="38"/>
      <c r="W13" s="2"/>
      <c r="X13" s="2"/>
      <c r="Y13" s="2"/>
      <c r="Z13" s="2"/>
    </row>
    <row r="14" spans="1:26">
      <c r="A14" s="98" t="s">
        <v>69</v>
      </c>
      <c r="B14" s="2">
        <f>30/B3</f>
        <v>2</v>
      </c>
      <c r="C14" s="2">
        <f>30/C3</f>
        <v>1.6666666666666667</v>
      </c>
      <c r="D14" s="2">
        <f>40/D3</f>
        <v>3.0769230769230771</v>
      </c>
      <c r="E14" s="2">
        <f>50/E3</f>
        <v>3.5714285714285716</v>
      </c>
      <c r="F14" s="2">
        <f>40/F3</f>
        <v>0.8</v>
      </c>
    </row>
    <row r="15" spans="1:26">
      <c r="A15" s="98"/>
      <c r="H15" s="38" t="s">
        <v>165</v>
      </c>
      <c r="I15" s="2"/>
      <c r="J15" s="101"/>
      <c r="W15" s="2"/>
    </row>
    <row r="16" spans="1:26">
      <c r="A16" s="98" t="s">
        <v>103</v>
      </c>
      <c r="B16" s="2">
        <v>11</v>
      </c>
      <c r="C16" s="2">
        <v>6</v>
      </c>
      <c r="D16" s="2">
        <v>4</v>
      </c>
      <c r="E16" s="2">
        <v>6</v>
      </c>
      <c r="G16" s="38" t="s">
        <v>13</v>
      </c>
      <c r="H16" s="2">
        <v>14</v>
      </c>
      <c r="I16" s="2"/>
      <c r="J16" s="101"/>
      <c r="W16" s="2"/>
    </row>
    <row r="17" spans="1:23">
      <c r="A17" s="98" t="s">
        <v>102</v>
      </c>
      <c r="B17" s="2">
        <f>TRUNC(B14*B16,0)</f>
        <v>22</v>
      </c>
      <c r="C17" s="2">
        <f>TRUNC(C14*C16,0)</f>
        <v>10</v>
      </c>
      <c r="D17" s="2">
        <f>TRUNC(D14*D16,0)</f>
        <v>12</v>
      </c>
      <c r="E17" s="2">
        <f>TRUNC(E14*E16,0)</f>
        <v>21</v>
      </c>
      <c r="F17" s="2">
        <f>TRUNC(F14*F16,0)</f>
        <v>0</v>
      </c>
      <c r="G17" s="38" t="s">
        <v>228</v>
      </c>
      <c r="H17" s="2">
        <v>6</v>
      </c>
      <c r="I17" s="2"/>
      <c r="J17" s="101"/>
      <c r="W17" s="2"/>
    </row>
    <row r="18" spans="1:23">
      <c r="A18" s="98" t="s">
        <v>164</v>
      </c>
      <c r="B18" s="2">
        <f>IF(B16&gt;=B3,5,IF(B16&gt;=(TRUNC(B3*0.8)),4,IF(B16&gt;=(TRUNC(B3*0.6)),3,IF(B16&gt;=(TRUNC(B3*0.4)),2,1))))</f>
        <v>3</v>
      </c>
      <c r="C18" s="2">
        <f>IF(C16&gt;=C3,5,IF(C16&gt;=(TRUNC(C3*0.8)),4,IF(C16&gt;=(TRUNC(C3*0.6)),3,IF(C16&gt;=(TRUNC(C3*0.4)),2,1))))</f>
        <v>1</v>
      </c>
      <c r="D18" s="2">
        <f>IF(D16&gt;=D3,5,IF(D16&gt;=(TRUNC(D3*0.8)),4,IF(D16&gt;=(TRUNC(D3*0.6)),3,IF(D16&gt;=(TRUNC(D3*0.4)),2,1))))</f>
        <v>1</v>
      </c>
      <c r="E18" s="2">
        <f>IF(E16&gt;=E3,5,IF(E16&gt;=(TRUNC(E3*0.8)),4,IF(E16&gt;=(TRUNC(E3*0.6)),3,IF(E16&gt;=(TRUNC(E3*0.4)),2,1))))</f>
        <v>2</v>
      </c>
      <c r="F18" s="2">
        <f>IF(F16&gt;=F3,5,IF(F16&gt;=(TRUNC(F3*0.8)),4,IF(F16&gt;=(TRUNC(F3*0.6)),3,IF(F16&gt;=(TRUNC(F3*0.4)),2,1))))</f>
        <v>1</v>
      </c>
      <c r="G18" s="38" t="s">
        <v>229</v>
      </c>
      <c r="H18" s="2">
        <f>IF(TRUNC((25/H16)*H17)&lt;10,10,TRUNC((25/H16)*H17))</f>
        <v>10</v>
      </c>
      <c r="I18" s="2"/>
      <c r="J18" s="101"/>
      <c r="W18" s="2"/>
    </row>
    <row r="19" spans="1:23">
      <c r="A19" s="98"/>
      <c r="G19" s="38" t="s">
        <v>166</v>
      </c>
      <c r="H19" s="2">
        <f>IF(H17&gt;=H16,5,IF(H17&gt;=(TRUNC(H16*0.8)),4,IF(H17&gt;=(TRUNC(H16*0.6)),3,IF(H17&gt;=(TRUNC(H16*0.4)),2,1))))</f>
        <v>2</v>
      </c>
      <c r="I19" s="101"/>
    </row>
    <row r="20" spans="1:23" s="104" customFormat="1" ht="30">
      <c r="A20" s="100" t="s">
        <v>160</v>
      </c>
      <c r="D20" s="104" t="s">
        <v>189</v>
      </c>
      <c r="E20" s="104" t="s">
        <v>190</v>
      </c>
      <c r="F20" s="103" t="s">
        <v>257</v>
      </c>
      <c r="G20" s="2"/>
      <c r="H20" s="2"/>
      <c r="I20" s="103"/>
    </row>
    <row r="21" spans="1:23" s="104" customFormat="1" ht="30">
      <c r="A21" s="103"/>
      <c r="D21" s="103" t="s">
        <v>251</v>
      </c>
      <c r="E21" s="104" t="s">
        <v>191</v>
      </c>
      <c r="I21" s="103"/>
    </row>
    <row r="22" spans="1:23" s="104" customFormat="1">
      <c r="A22" s="103"/>
      <c r="I22" s="103"/>
    </row>
    <row r="23" spans="1:23" s="104" customFormat="1">
      <c r="A23" s="103"/>
      <c r="I23" s="103"/>
    </row>
    <row r="24" spans="1:23" s="104" customFormat="1" ht="30">
      <c r="A24" s="100" t="s">
        <v>19</v>
      </c>
      <c r="B24" s="104" t="s">
        <v>253</v>
      </c>
      <c r="C24" s="104" t="s">
        <v>254</v>
      </c>
      <c r="D24" s="104" t="s">
        <v>21</v>
      </c>
      <c r="E24" s="104" t="s">
        <v>21</v>
      </c>
      <c r="F24" s="104" t="s">
        <v>258</v>
      </c>
      <c r="I24" s="103"/>
    </row>
    <row r="25" spans="1:23" s="104" customFormat="1">
      <c r="A25" s="103"/>
      <c r="I25" s="103"/>
    </row>
    <row r="26" spans="1:23">
      <c r="A26" s="98" t="s">
        <v>147</v>
      </c>
      <c r="G26" s="104"/>
      <c r="H26" s="104"/>
      <c r="I26" s="101"/>
    </row>
    <row r="27" spans="1:23">
      <c r="A27" s="98" t="s">
        <v>148</v>
      </c>
      <c r="B27" s="2">
        <v>15</v>
      </c>
      <c r="C27" s="2">
        <v>5</v>
      </c>
      <c r="D27" s="2" t="s">
        <v>161</v>
      </c>
      <c r="E27" s="2">
        <v>10</v>
      </c>
      <c r="F27" s="2">
        <v>30</v>
      </c>
    </row>
    <row r="28" spans="1:23">
      <c r="A28" s="98" t="s">
        <v>149</v>
      </c>
      <c r="B28" s="2">
        <v>5</v>
      </c>
      <c r="C28" s="2">
        <v>5</v>
      </c>
      <c r="D28" s="2" t="s">
        <v>162</v>
      </c>
      <c r="E28" s="2">
        <v>5</v>
      </c>
      <c r="F28" s="2">
        <v>20</v>
      </c>
    </row>
    <row r="29" spans="1:23">
      <c r="A29" s="98" t="s">
        <v>150</v>
      </c>
      <c r="B29" s="2">
        <v>5</v>
      </c>
      <c r="C29" s="2">
        <v>0</v>
      </c>
      <c r="D29" s="2">
        <v>15</v>
      </c>
      <c r="E29" s="2">
        <v>15</v>
      </c>
      <c r="F29" s="2">
        <v>15</v>
      </c>
    </row>
    <row r="30" spans="1:23">
      <c r="A30" s="98" t="s">
        <v>151</v>
      </c>
      <c r="B30" s="2">
        <v>-5</v>
      </c>
      <c r="C30" s="2">
        <v>5</v>
      </c>
      <c r="D30" s="2">
        <v>5</v>
      </c>
      <c r="E30" s="2">
        <v>15</v>
      </c>
      <c r="F30" s="2">
        <v>10</v>
      </c>
    </row>
    <row r="31" spans="1:23">
      <c r="A31" s="98" t="s">
        <v>152</v>
      </c>
      <c r="B31" s="2">
        <v>0</v>
      </c>
      <c r="C31" s="2">
        <v>0</v>
      </c>
      <c r="D31" s="2">
        <v>15</v>
      </c>
      <c r="E31" s="2" t="s">
        <v>162</v>
      </c>
      <c r="F31" s="2">
        <v>0</v>
      </c>
    </row>
    <row r="32" spans="1:23">
      <c r="A32" s="98" t="s">
        <v>153</v>
      </c>
      <c r="B32" s="2">
        <v>0</v>
      </c>
      <c r="C32" s="2">
        <v>5</v>
      </c>
      <c r="D32" s="2">
        <v>10</v>
      </c>
      <c r="E32" s="2" t="s">
        <v>161</v>
      </c>
      <c r="F32" s="2">
        <v>20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61"/>
  <sheetViews>
    <sheetView workbookViewId="0">
      <selection activeCell="G28" sqref="G28"/>
    </sheetView>
  </sheetViews>
  <sheetFormatPr defaultColWidth="0" defaultRowHeight="15"/>
  <cols>
    <col min="1" max="1" width="14.42578125" style="39" bestFit="1" customWidth="1"/>
    <col min="2" max="2" width="6.42578125" style="40" bestFit="1" customWidth="1"/>
    <col min="3" max="3" width="4.28515625" style="40" bestFit="1" customWidth="1"/>
    <col min="4" max="4" width="3" style="40" hidden="1" customWidth="1"/>
    <col min="5" max="5" width="5.28515625" style="40" bestFit="1" customWidth="1"/>
    <col min="6" max="6" width="10.28515625" style="39" bestFit="1" customWidth="1"/>
    <col min="7" max="7" width="18.85546875" style="105" customWidth="1"/>
    <col min="8" max="8" width="3.42578125" style="105" bestFit="1" customWidth="1"/>
    <col min="9" max="9" width="4" style="105" bestFit="1" customWidth="1"/>
    <col min="10" max="10" width="10.5703125" style="70" bestFit="1" customWidth="1"/>
    <col min="11" max="11" width="8.42578125" style="70" customWidth="1"/>
    <col min="12" max="12" width="5.28515625" style="40" hidden="1" customWidth="1"/>
    <col min="13" max="13" width="10.28515625" style="39" hidden="1" customWidth="1"/>
    <col min="14" max="14" width="7.42578125" style="40" hidden="1" customWidth="1"/>
    <col min="15" max="15" width="4.28515625" style="40" hidden="1" customWidth="1"/>
    <col min="16" max="16" width="3" style="40" hidden="1" customWidth="1"/>
    <col min="17" max="17" width="5.28515625" style="40" hidden="1" customWidth="1"/>
    <col min="18" max="18" width="10.28515625" style="39" hidden="1" customWidth="1"/>
    <col min="19" max="19" width="7" style="40" hidden="1" customWidth="1"/>
    <col min="20" max="20" width="4.28515625" style="40" hidden="1" customWidth="1"/>
    <col min="21" max="21" width="3" style="40" hidden="1" customWidth="1"/>
    <col min="22" max="22" width="5.28515625" style="40" hidden="1" customWidth="1"/>
    <col min="23" max="23" width="10.28515625" style="39" hidden="1" customWidth="1"/>
    <col min="24" max="24" width="6.42578125" style="40" hidden="1" customWidth="1"/>
    <col min="25" max="25" width="4.28515625" style="40" hidden="1" customWidth="1"/>
    <col min="26" max="26" width="3" style="40" hidden="1" customWidth="1"/>
    <col min="27" max="27" width="5.28515625" style="40" hidden="1" customWidth="1"/>
    <col min="28" max="28" width="10.28515625" style="39" hidden="1" customWidth="1"/>
    <col min="29" max="29" width="10.28515625" style="40" hidden="1" customWidth="1"/>
    <col min="30" max="16384" width="9.140625" style="40" hidden="1"/>
  </cols>
  <sheetData>
    <row r="1" spans="1:28" s="70" customFormat="1">
      <c r="A1" s="69" t="s">
        <v>136</v>
      </c>
      <c r="B1" s="69" t="s">
        <v>18</v>
      </c>
      <c r="C1" s="69" t="s">
        <v>17</v>
      </c>
      <c r="E1" s="69" t="s">
        <v>145</v>
      </c>
      <c r="F1" s="69" t="s">
        <v>146</v>
      </c>
      <c r="G1" s="69" t="s">
        <v>192</v>
      </c>
      <c r="H1" s="69" t="s">
        <v>13</v>
      </c>
      <c r="I1" s="69" t="s">
        <v>14</v>
      </c>
      <c r="J1" s="69" t="s">
        <v>207</v>
      </c>
      <c r="K1" s="69" t="s">
        <v>193</v>
      </c>
      <c r="L1" s="69"/>
      <c r="M1" s="69"/>
      <c r="O1" s="69"/>
      <c r="Q1" s="69"/>
      <c r="R1" s="69"/>
      <c r="T1" s="69"/>
      <c r="V1" s="69"/>
      <c r="W1" s="69"/>
      <c r="Y1" s="69"/>
      <c r="AA1" s="69"/>
      <c r="AB1" s="69"/>
    </row>
    <row r="2" spans="1:28" s="70" customFormat="1">
      <c r="A2" s="71" t="s">
        <v>40</v>
      </c>
      <c r="B2" s="70">
        <v>6</v>
      </c>
      <c r="C2" s="70">
        <v>12</v>
      </c>
      <c r="D2" s="72">
        <f t="shared" ref="D2:D34" ca="1" si="0">RANDBETWEEN(0,25)</f>
        <v>25</v>
      </c>
      <c r="E2" s="70">
        <f t="shared" ref="E2:E34" ca="1" si="1">D2/100</f>
        <v>0.25</v>
      </c>
      <c r="F2" s="69">
        <f t="shared" ref="F2:F34" ca="1" si="2">TRUNC(C2*(1-E2))</f>
        <v>9</v>
      </c>
      <c r="G2" s="70">
        <v>9</v>
      </c>
      <c r="H2" s="70">
        <v>10</v>
      </c>
      <c r="K2" s="54" t="s">
        <v>194</v>
      </c>
      <c r="M2" s="69"/>
      <c r="R2" s="69"/>
      <c r="W2" s="69"/>
      <c r="AB2" s="69"/>
    </row>
    <row r="3" spans="1:28" s="70" customFormat="1">
      <c r="A3" s="71" t="s">
        <v>42</v>
      </c>
      <c r="B3" s="70">
        <v>6</v>
      </c>
      <c r="C3" s="70">
        <v>11</v>
      </c>
      <c r="D3" s="72">
        <f t="shared" ca="1" si="0"/>
        <v>4</v>
      </c>
      <c r="E3" s="70">
        <f t="shared" ca="1" si="1"/>
        <v>0.04</v>
      </c>
      <c r="F3" s="69">
        <f t="shared" ca="1" si="2"/>
        <v>10</v>
      </c>
      <c r="G3" s="70">
        <v>10</v>
      </c>
      <c r="H3" s="70">
        <v>11</v>
      </c>
      <c r="K3" s="54" t="s">
        <v>194</v>
      </c>
      <c r="M3" s="69"/>
      <c r="R3" s="69"/>
      <c r="W3" s="69"/>
      <c r="AB3" s="69"/>
    </row>
    <row r="4" spans="1:28" s="70" customFormat="1">
      <c r="A4" s="71" t="s">
        <v>45</v>
      </c>
      <c r="B4" s="70">
        <v>6</v>
      </c>
      <c r="C4" s="70">
        <v>10</v>
      </c>
      <c r="D4" s="72">
        <f t="shared" ca="1" si="0"/>
        <v>19</v>
      </c>
      <c r="E4" s="70">
        <f t="shared" ca="1" si="1"/>
        <v>0.19</v>
      </c>
      <c r="F4" s="69">
        <f t="shared" ca="1" si="2"/>
        <v>8</v>
      </c>
      <c r="G4" s="70">
        <v>9</v>
      </c>
      <c r="H4" s="70">
        <v>10</v>
      </c>
      <c r="K4" s="54" t="s">
        <v>194</v>
      </c>
      <c r="M4" s="69"/>
      <c r="R4" s="69"/>
      <c r="W4" s="69"/>
      <c r="AB4" s="69"/>
    </row>
    <row r="5" spans="1:28" s="70" customFormat="1">
      <c r="A5" s="71" t="s">
        <v>44</v>
      </c>
      <c r="B5" s="70">
        <v>7</v>
      </c>
      <c r="C5" s="70">
        <v>10</v>
      </c>
      <c r="D5" s="72">
        <f t="shared" ca="1" si="0"/>
        <v>17</v>
      </c>
      <c r="E5" s="70">
        <f t="shared" ca="1" si="1"/>
        <v>0.17</v>
      </c>
      <c r="F5" s="69">
        <f t="shared" ca="1" si="2"/>
        <v>8</v>
      </c>
      <c r="G5" s="70">
        <v>8</v>
      </c>
      <c r="H5" s="70">
        <v>11</v>
      </c>
      <c r="I5" s="70">
        <v>7</v>
      </c>
      <c r="K5" s="54" t="s">
        <v>194</v>
      </c>
      <c r="M5" s="69"/>
      <c r="R5" s="69"/>
      <c r="W5" s="69"/>
      <c r="AB5" s="69"/>
    </row>
    <row r="6" spans="1:28" s="70" customFormat="1">
      <c r="A6" s="71" t="s">
        <v>41</v>
      </c>
      <c r="B6" s="70">
        <v>6</v>
      </c>
      <c r="C6" s="70">
        <v>9</v>
      </c>
      <c r="D6" s="72">
        <f t="shared" ca="1" si="0"/>
        <v>12</v>
      </c>
      <c r="E6" s="70">
        <f t="shared" ca="1" si="1"/>
        <v>0.12</v>
      </c>
      <c r="F6" s="69">
        <f t="shared" ca="1" si="2"/>
        <v>7</v>
      </c>
      <c r="G6" s="70">
        <v>7</v>
      </c>
      <c r="H6" s="70">
        <v>11</v>
      </c>
      <c r="I6" s="70">
        <v>4</v>
      </c>
      <c r="K6" s="54" t="s">
        <v>194</v>
      </c>
      <c r="M6" s="69"/>
      <c r="R6" s="69"/>
      <c r="W6" s="69"/>
      <c r="AB6" s="69"/>
    </row>
    <row r="7" spans="1:28" s="70" customFormat="1">
      <c r="A7" s="71" t="s">
        <v>39</v>
      </c>
      <c r="B7" s="70">
        <v>5</v>
      </c>
      <c r="C7" s="70">
        <v>8</v>
      </c>
      <c r="D7" s="72">
        <f t="shared" ca="1" si="0"/>
        <v>2</v>
      </c>
      <c r="E7" s="70">
        <f t="shared" ca="1" si="1"/>
        <v>0.02</v>
      </c>
      <c r="F7" s="69">
        <f t="shared" ca="1" si="2"/>
        <v>7</v>
      </c>
      <c r="G7" s="70">
        <v>7</v>
      </c>
      <c r="H7" s="70">
        <v>14</v>
      </c>
      <c r="K7" s="54" t="s">
        <v>194</v>
      </c>
      <c r="M7" s="69"/>
      <c r="R7" s="69"/>
      <c r="W7" s="69"/>
      <c r="AB7" s="69"/>
    </row>
    <row r="8" spans="1:28" s="70" customFormat="1">
      <c r="A8" s="71" t="s">
        <v>116</v>
      </c>
      <c r="B8" s="70">
        <v>7</v>
      </c>
      <c r="C8" s="70">
        <v>7</v>
      </c>
      <c r="D8" s="72">
        <f t="shared" ca="1" si="0"/>
        <v>23</v>
      </c>
      <c r="E8" s="70">
        <f t="shared" ca="1" si="1"/>
        <v>0.23</v>
      </c>
      <c r="F8" s="69">
        <f t="shared" ca="1" si="2"/>
        <v>5</v>
      </c>
      <c r="G8" s="70">
        <v>5</v>
      </c>
      <c r="H8" s="70">
        <v>15</v>
      </c>
      <c r="I8" s="70">
        <v>5</v>
      </c>
      <c r="J8" s="70" t="s">
        <v>206</v>
      </c>
      <c r="K8" s="54" t="s">
        <v>194</v>
      </c>
      <c r="M8" s="69"/>
      <c r="R8" s="69"/>
      <c r="W8" s="69"/>
      <c r="AB8" s="69"/>
    </row>
    <row r="9" spans="1:28" s="70" customFormat="1">
      <c r="A9" s="71" t="s">
        <v>38</v>
      </c>
      <c r="B9" s="70">
        <v>5</v>
      </c>
      <c r="C9" s="70">
        <v>6</v>
      </c>
      <c r="D9" s="72">
        <f t="shared" ca="1" si="0"/>
        <v>13</v>
      </c>
      <c r="E9" s="70">
        <f t="shared" ca="1" si="1"/>
        <v>0.13</v>
      </c>
      <c r="F9" s="69">
        <f t="shared" ca="1" si="2"/>
        <v>5</v>
      </c>
      <c r="G9" s="70">
        <v>5</v>
      </c>
      <c r="H9" s="70">
        <v>8</v>
      </c>
      <c r="I9" s="70">
        <v>11</v>
      </c>
      <c r="K9" s="54" t="s">
        <v>194</v>
      </c>
      <c r="M9" s="69"/>
      <c r="R9" s="69"/>
      <c r="W9" s="69"/>
      <c r="AB9" s="69"/>
    </row>
    <row r="10" spans="1:28" s="70" customFormat="1">
      <c r="A10" s="71" t="s">
        <v>43</v>
      </c>
      <c r="B10" s="70">
        <v>6</v>
      </c>
      <c r="C10" s="70">
        <v>6</v>
      </c>
      <c r="D10" s="72">
        <f t="shared" ca="1" si="0"/>
        <v>23</v>
      </c>
      <c r="E10" s="70">
        <f t="shared" ca="1" si="1"/>
        <v>0.23</v>
      </c>
      <c r="F10" s="69">
        <f t="shared" ca="1" si="2"/>
        <v>4</v>
      </c>
      <c r="G10" s="70">
        <v>4</v>
      </c>
      <c r="H10" s="70">
        <v>11</v>
      </c>
      <c r="K10" s="54" t="s">
        <v>194</v>
      </c>
      <c r="M10" s="69"/>
      <c r="R10" s="69"/>
      <c r="W10" s="69"/>
      <c r="AB10" s="69"/>
    </row>
    <row r="11" spans="1:28" s="70" customFormat="1">
      <c r="A11" s="71" t="s">
        <v>52</v>
      </c>
      <c r="B11" s="70">
        <v>6</v>
      </c>
      <c r="C11" s="70">
        <v>5</v>
      </c>
      <c r="D11" s="72">
        <f t="shared" ca="1" si="0"/>
        <v>8</v>
      </c>
      <c r="E11" s="70">
        <f t="shared" ca="1" si="1"/>
        <v>0.08</v>
      </c>
      <c r="F11" s="69">
        <f t="shared" ca="1" si="2"/>
        <v>4</v>
      </c>
      <c r="G11" s="70">
        <v>4</v>
      </c>
      <c r="H11" s="70">
        <v>13</v>
      </c>
      <c r="K11" s="50" t="s">
        <v>195</v>
      </c>
      <c r="L11" s="46"/>
      <c r="M11" s="48"/>
      <c r="N11" s="46"/>
      <c r="O11" s="46"/>
      <c r="P11" s="46"/>
      <c r="Q11" s="46"/>
      <c r="R11" s="48"/>
      <c r="S11" s="46"/>
      <c r="T11" s="46"/>
      <c r="U11" s="46"/>
      <c r="V11" s="46"/>
      <c r="W11" s="48"/>
      <c r="X11" s="46"/>
      <c r="Y11" s="46"/>
      <c r="Z11" s="46"/>
      <c r="AA11" s="46"/>
      <c r="AB11" s="48"/>
    </row>
    <row r="12" spans="1:28" s="70" customFormat="1">
      <c r="A12" s="71" t="s">
        <v>37</v>
      </c>
      <c r="B12" s="70">
        <v>6</v>
      </c>
      <c r="C12" s="70">
        <v>5</v>
      </c>
      <c r="D12" s="72">
        <f t="shared" ca="1" si="0"/>
        <v>10</v>
      </c>
      <c r="E12" s="70">
        <f t="shared" ca="1" si="1"/>
        <v>0.1</v>
      </c>
      <c r="F12" s="69">
        <f t="shared" ca="1" si="2"/>
        <v>4</v>
      </c>
      <c r="G12" s="70">
        <v>4</v>
      </c>
      <c r="H12" s="70">
        <v>10</v>
      </c>
      <c r="I12" s="70">
        <v>11</v>
      </c>
      <c r="K12" s="50" t="s">
        <v>195</v>
      </c>
      <c r="L12" s="46"/>
      <c r="M12" s="48"/>
      <c r="N12" s="46"/>
      <c r="O12" s="46"/>
      <c r="P12" s="46"/>
      <c r="Q12" s="46"/>
      <c r="R12" s="48"/>
      <c r="S12" s="46"/>
      <c r="T12" s="46"/>
      <c r="U12" s="46"/>
      <c r="V12" s="46"/>
      <c r="W12" s="48"/>
      <c r="X12" s="46"/>
      <c r="Y12" s="46"/>
      <c r="Z12" s="46"/>
      <c r="AA12" s="46"/>
      <c r="AB12" s="48"/>
    </row>
    <row r="13" spans="1:28" s="70" customFormat="1">
      <c r="A13" s="71" t="s">
        <v>36</v>
      </c>
      <c r="B13" s="70">
        <v>5</v>
      </c>
      <c r="C13" s="70">
        <v>4</v>
      </c>
      <c r="D13" s="72">
        <f t="shared" ca="1" si="0"/>
        <v>0</v>
      </c>
      <c r="E13" s="70">
        <f t="shared" ca="1" si="1"/>
        <v>0</v>
      </c>
      <c r="F13" s="69">
        <f t="shared" ca="1" si="2"/>
        <v>4</v>
      </c>
      <c r="G13" s="70">
        <v>3</v>
      </c>
      <c r="H13" s="70">
        <v>11</v>
      </c>
      <c r="K13" s="50" t="s">
        <v>195</v>
      </c>
      <c r="L13" s="54"/>
      <c r="M13" s="56"/>
      <c r="N13" s="54"/>
      <c r="O13" s="54"/>
      <c r="P13" s="54"/>
      <c r="Q13" s="54"/>
      <c r="R13" s="56"/>
      <c r="S13" s="54"/>
      <c r="T13" s="54"/>
      <c r="U13" s="54"/>
      <c r="V13" s="54"/>
      <c r="W13" s="56"/>
      <c r="X13" s="54"/>
      <c r="Y13" s="54"/>
      <c r="Z13" s="54"/>
      <c r="AA13" s="54"/>
      <c r="AB13" s="56"/>
    </row>
    <row r="14" spans="1:28" s="42" customFormat="1">
      <c r="A14" s="41" t="s">
        <v>159</v>
      </c>
      <c r="B14" s="42">
        <v>6</v>
      </c>
      <c r="C14" s="42">
        <v>5</v>
      </c>
      <c r="D14" s="43">
        <f t="shared" ca="1" si="0"/>
        <v>10</v>
      </c>
      <c r="E14" s="42">
        <f t="shared" ca="1" si="1"/>
        <v>0.1</v>
      </c>
      <c r="F14" s="44">
        <f t="shared" ca="1" si="2"/>
        <v>4</v>
      </c>
      <c r="G14" s="42">
        <v>4</v>
      </c>
      <c r="H14" s="42">
        <v>10</v>
      </c>
      <c r="J14" s="70"/>
      <c r="K14" s="50" t="s">
        <v>195</v>
      </c>
      <c r="M14" s="44"/>
      <c r="R14" s="44"/>
      <c r="W14" s="44"/>
      <c r="AB14" s="44"/>
    </row>
    <row r="15" spans="1:28" s="42" customFormat="1">
      <c r="A15" s="41" t="s">
        <v>157</v>
      </c>
      <c r="B15" s="42">
        <v>6</v>
      </c>
      <c r="C15" s="42">
        <v>5</v>
      </c>
      <c r="D15" s="43">
        <f t="shared" ca="1" si="0"/>
        <v>13</v>
      </c>
      <c r="E15" s="42">
        <f t="shared" ca="1" si="1"/>
        <v>0.13</v>
      </c>
      <c r="F15" s="44">
        <f t="shared" ca="1" si="2"/>
        <v>4</v>
      </c>
      <c r="G15" s="42">
        <v>4</v>
      </c>
      <c r="H15" s="42">
        <v>11</v>
      </c>
      <c r="J15" s="70"/>
      <c r="K15" s="50" t="s">
        <v>195</v>
      </c>
      <c r="L15" s="46"/>
      <c r="M15" s="48"/>
      <c r="N15" s="46"/>
      <c r="O15" s="46"/>
      <c r="P15" s="46"/>
      <c r="Q15" s="46"/>
      <c r="R15" s="48"/>
      <c r="S15" s="46"/>
      <c r="T15" s="46"/>
      <c r="U15" s="46"/>
      <c r="V15" s="46"/>
      <c r="W15" s="48"/>
      <c r="X15" s="46"/>
      <c r="Y15" s="46"/>
      <c r="Z15" s="46"/>
      <c r="AA15" s="46"/>
      <c r="AB15" s="48"/>
    </row>
    <row r="16" spans="1:28" s="42" customFormat="1">
      <c r="A16" s="41" t="s">
        <v>158</v>
      </c>
      <c r="B16" s="42">
        <v>6</v>
      </c>
      <c r="C16" s="42">
        <v>5</v>
      </c>
      <c r="D16" s="43">
        <f t="shared" ca="1" si="0"/>
        <v>3</v>
      </c>
      <c r="E16" s="42">
        <f t="shared" ca="1" si="1"/>
        <v>0.03</v>
      </c>
      <c r="F16" s="44">
        <f t="shared" ca="1" si="2"/>
        <v>4</v>
      </c>
      <c r="G16" s="42">
        <v>4</v>
      </c>
      <c r="H16" s="42">
        <v>13</v>
      </c>
      <c r="J16" s="70"/>
      <c r="K16" s="50" t="s">
        <v>195</v>
      </c>
      <c r="L16" s="46"/>
      <c r="M16" s="48"/>
      <c r="N16" s="46"/>
      <c r="O16" s="46"/>
      <c r="P16" s="46"/>
      <c r="Q16" s="46"/>
      <c r="R16" s="48"/>
      <c r="S16" s="46"/>
      <c r="T16" s="46"/>
      <c r="U16" s="46"/>
      <c r="V16" s="46"/>
      <c r="W16" s="48"/>
      <c r="X16" s="46"/>
      <c r="Y16" s="46"/>
      <c r="Z16" s="46"/>
      <c r="AA16" s="46"/>
      <c r="AB16" s="48"/>
    </row>
    <row r="17" spans="1:28" s="42" customFormat="1">
      <c r="A17" s="41" t="s">
        <v>156</v>
      </c>
      <c r="B17" s="42">
        <v>5</v>
      </c>
      <c r="C17" s="42">
        <v>5</v>
      </c>
      <c r="D17" s="43">
        <f t="shared" ca="1" si="0"/>
        <v>17</v>
      </c>
      <c r="E17" s="42">
        <f t="shared" ca="1" si="1"/>
        <v>0.17</v>
      </c>
      <c r="F17" s="44">
        <f t="shared" ca="1" si="2"/>
        <v>4</v>
      </c>
      <c r="G17" s="42">
        <v>4</v>
      </c>
      <c r="H17" s="42">
        <v>9</v>
      </c>
      <c r="I17" s="42">
        <v>12</v>
      </c>
      <c r="J17" s="70"/>
      <c r="K17" s="50" t="s">
        <v>195</v>
      </c>
      <c r="L17" s="50"/>
      <c r="M17" s="52"/>
      <c r="N17" s="50"/>
      <c r="O17" s="50"/>
      <c r="P17" s="50"/>
      <c r="Q17" s="50"/>
      <c r="R17" s="52"/>
      <c r="S17" s="50"/>
      <c r="T17" s="50"/>
      <c r="U17" s="50"/>
      <c r="V17" s="50"/>
      <c r="W17" s="52"/>
      <c r="X17" s="50"/>
      <c r="Y17" s="50"/>
      <c r="Z17" s="50"/>
      <c r="AA17" s="50"/>
      <c r="AB17" s="52"/>
    </row>
    <row r="18" spans="1:28" s="42" customFormat="1">
      <c r="A18" s="41" t="s">
        <v>163</v>
      </c>
      <c r="B18" s="42">
        <v>5</v>
      </c>
      <c r="C18" s="42">
        <v>5</v>
      </c>
      <c r="D18" s="43">
        <f t="shared" ca="1" si="0"/>
        <v>25</v>
      </c>
      <c r="E18" s="42">
        <f t="shared" ca="1" si="1"/>
        <v>0.25</v>
      </c>
      <c r="F18" s="44">
        <f t="shared" ca="1" si="2"/>
        <v>3</v>
      </c>
      <c r="G18" s="42">
        <v>4</v>
      </c>
      <c r="H18" s="42">
        <v>13</v>
      </c>
      <c r="I18" s="42">
        <v>11</v>
      </c>
      <c r="J18" s="70"/>
      <c r="K18" s="50" t="s">
        <v>195</v>
      </c>
      <c r="L18" s="50"/>
      <c r="M18" s="52"/>
      <c r="N18" s="50"/>
      <c r="O18" s="50"/>
      <c r="P18" s="50"/>
      <c r="Q18" s="50"/>
      <c r="R18" s="52"/>
      <c r="S18" s="50"/>
      <c r="T18" s="50"/>
      <c r="U18" s="50"/>
      <c r="V18" s="50"/>
      <c r="W18" s="52"/>
      <c r="X18" s="50"/>
      <c r="Y18" s="50"/>
      <c r="Z18" s="50"/>
      <c r="AA18" s="50"/>
      <c r="AB18" s="52"/>
    </row>
    <row r="19" spans="1:28">
      <c r="A19" s="41" t="s">
        <v>137</v>
      </c>
      <c r="C19" s="42">
        <v>5</v>
      </c>
      <c r="D19" s="43">
        <f t="shared" ca="1" si="0"/>
        <v>22</v>
      </c>
      <c r="E19" s="42">
        <f t="shared" ca="1" si="1"/>
        <v>0.22</v>
      </c>
      <c r="F19" s="44">
        <f t="shared" ca="1" si="2"/>
        <v>3</v>
      </c>
      <c r="K19" s="50" t="s">
        <v>195</v>
      </c>
    </row>
    <row r="20" spans="1:28" s="46" customFormat="1">
      <c r="A20" s="45" t="s">
        <v>157</v>
      </c>
      <c r="B20" s="46">
        <v>6</v>
      </c>
      <c r="C20" s="46">
        <v>5</v>
      </c>
      <c r="D20" s="47">
        <f t="shared" ca="1" si="0"/>
        <v>23</v>
      </c>
      <c r="E20" s="46">
        <f t="shared" ca="1" si="1"/>
        <v>0.23</v>
      </c>
      <c r="F20" s="48">
        <f t="shared" ca="1" si="2"/>
        <v>3</v>
      </c>
      <c r="G20" s="46">
        <v>5</v>
      </c>
      <c r="H20" s="46">
        <v>11</v>
      </c>
      <c r="J20" s="70"/>
      <c r="K20" s="50" t="s">
        <v>195</v>
      </c>
      <c r="L20" s="70"/>
      <c r="M20" s="69"/>
      <c r="N20" s="70"/>
      <c r="O20" s="70"/>
      <c r="P20" s="70"/>
      <c r="Q20" s="70"/>
      <c r="R20" s="69"/>
      <c r="S20" s="70"/>
      <c r="T20" s="70"/>
      <c r="U20" s="70"/>
      <c r="V20" s="70"/>
      <c r="W20" s="69"/>
      <c r="X20" s="70"/>
      <c r="Y20" s="70"/>
      <c r="Z20" s="70"/>
      <c r="AA20" s="70"/>
      <c r="AB20" s="69"/>
    </row>
    <row r="21" spans="1:28" s="46" customFormat="1">
      <c r="A21" s="45" t="s">
        <v>158</v>
      </c>
      <c r="B21" s="46">
        <v>6</v>
      </c>
      <c r="C21" s="46">
        <v>5</v>
      </c>
      <c r="D21" s="47">
        <f t="shared" ca="1" si="0"/>
        <v>1</v>
      </c>
      <c r="E21" s="46">
        <f t="shared" ca="1" si="1"/>
        <v>0.01</v>
      </c>
      <c r="F21" s="48">
        <f t="shared" ca="1" si="2"/>
        <v>4</v>
      </c>
      <c r="G21" s="46">
        <v>4</v>
      </c>
      <c r="H21" s="46">
        <v>13</v>
      </c>
      <c r="J21" s="70"/>
      <c r="K21" s="50" t="s">
        <v>195</v>
      </c>
      <c r="L21" s="70"/>
      <c r="M21" s="69"/>
      <c r="N21" s="70"/>
      <c r="O21" s="70"/>
      <c r="P21" s="70"/>
      <c r="Q21" s="70"/>
      <c r="R21" s="69"/>
      <c r="S21" s="70"/>
      <c r="T21" s="70"/>
      <c r="U21" s="70"/>
      <c r="V21" s="70"/>
      <c r="W21" s="69"/>
      <c r="X21" s="70"/>
      <c r="Y21" s="70"/>
      <c r="Z21" s="70"/>
      <c r="AA21" s="70"/>
      <c r="AB21" s="69"/>
    </row>
    <row r="22" spans="1:28" s="46" customFormat="1">
      <c r="A22" s="45" t="s">
        <v>159</v>
      </c>
      <c r="B22" s="46">
        <v>6</v>
      </c>
      <c r="C22" s="46">
        <v>5</v>
      </c>
      <c r="D22" s="47">
        <f t="shared" ca="1" si="0"/>
        <v>7</v>
      </c>
      <c r="E22" s="46">
        <f t="shared" ca="1" si="1"/>
        <v>7.0000000000000007E-2</v>
      </c>
      <c r="F22" s="48">
        <f t="shared" ca="1" si="2"/>
        <v>4</v>
      </c>
      <c r="G22" s="46">
        <v>4</v>
      </c>
      <c r="H22" s="46">
        <v>10</v>
      </c>
      <c r="J22" s="70"/>
      <c r="K22" s="42" t="s">
        <v>196</v>
      </c>
      <c r="L22" s="42"/>
      <c r="M22" s="44"/>
      <c r="N22" s="42"/>
      <c r="O22" s="42"/>
      <c r="P22" s="42"/>
      <c r="Q22" s="42"/>
      <c r="R22" s="44"/>
      <c r="S22" s="42"/>
      <c r="T22" s="42"/>
      <c r="U22" s="42"/>
      <c r="V22" s="42"/>
      <c r="W22" s="44"/>
      <c r="X22" s="42"/>
      <c r="Y22" s="42"/>
      <c r="Z22" s="42"/>
      <c r="AA22" s="42"/>
      <c r="AB22" s="44"/>
    </row>
    <row r="23" spans="1:28" s="46" customFormat="1">
      <c r="A23" s="45" t="s">
        <v>163</v>
      </c>
      <c r="B23" s="46">
        <v>5</v>
      </c>
      <c r="C23" s="46">
        <v>5</v>
      </c>
      <c r="D23" s="47">
        <f t="shared" ca="1" si="0"/>
        <v>13</v>
      </c>
      <c r="E23" s="46">
        <f t="shared" ca="1" si="1"/>
        <v>0.13</v>
      </c>
      <c r="F23" s="48">
        <f t="shared" ca="1" si="2"/>
        <v>4</v>
      </c>
      <c r="G23" s="46">
        <v>4</v>
      </c>
      <c r="H23" s="46">
        <v>13</v>
      </c>
      <c r="I23" s="46">
        <v>11</v>
      </c>
      <c r="J23" s="70"/>
      <c r="K23" s="42" t="s">
        <v>196</v>
      </c>
      <c r="L23" s="50"/>
      <c r="M23" s="52"/>
      <c r="N23" s="50"/>
      <c r="O23" s="50"/>
      <c r="P23" s="50"/>
      <c r="Q23" s="50"/>
      <c r="R23" s="52"/>
      <c r="S23" s="50"/>
      <c r="T23" s="50"/>
      <c r="U23" s="50"/>
      <c r="V23" s="50"/>
      <c r="W23" s="52"/>
      <c r="X23" s="50"/>
      <c r="Y23" s="50"/>
      <c r="Z23" s="50"/>
      <c r="AA23" s="50"/>
      <c r="AB23" s="52"/>
    </row>
    <row r="24" spans="1:28" s="46" customFormat="1">
      <c r="A24" s="45" t="s">
        <v>156</v>
      </c>
      <c r="B24" s="46">
        <v>5</v>
      </c>
      <c r="C24" s="46">
        <v>5</v>
      </c>
      <c r="D24" s="47">
        <f t="shared" ca="1" si="0"/>
        <v>18</v>
      </c>
      <c r="E24" s="46">
        <f t="shared" ca="1" si="1"/>
        <v>0.18</v>
      </c>
      <c r="F24" s="48">
        <f t="shared" ca="1" si="2"/>
        <v>4</v>
      </c>
      <c r="G24" s="46">
        <v>4</v>
      </c>
      <c r="H24" s="46">
        <v>9</v>
      </c>
      <c r="I24" s="46">
        <v>12</v>
      </c>
      <c r="J24" s="70"/>
      <c r="K24" s="42" t="s">
        <v>196</v>
      </c>
      <c r="L24" s="54"/>
      <c r="M24" s="56"/>
      <c r="N24" s="54"/>
      <c r="O24" s="54"/>
      <c r="P24" s="54"/>
      <c r="Q24" s="54"/>
      <c r="R24" s="56"/>
      <c r="S24" s="54"/>
      <c r="T24" s="54"/>
      <c r="U24" s="54"/>
      <c r="V24" s="54"/>
      <c r="W24" s="56"/>
      <c r="X24" s="54"/>
      <c r="Y24" s="54"/>
      <c r="Z24" s="54"/>
      <c r="AA24" s="54"/>
      <c r="AB24" s="56"/>
    </row>
    <row r="25" spans="1:28">
      <c r="A25" s="45" t="s">
        <v>138</v>
      </c>
      <c r="C25" s="46">
        <v>5</v>
      </c>
      <c r="D25" s="47">
        <f t="shared" ca="1" si="0"/>
        <v>25</v>
      </c>
      <c r="E25" s="46">
        <f t="shared" ca="1" si="1"/>
        <v>0.25</v>
      </c>
      <c r="F25" s="48">
        <f t="shared" ca="1" si="2"/>
        <v>3</v>
      </c>
      <c r="K25" s="42" t="s">
        <v>196</v>
      </c>
    </row>
    <row r="26" spans="1:28" s="50" customFormat="1">
      <c r="A26" s="49" t="s">
        <v>157</v>
      </c>
      <c r="B26" s="50">
        <v>6</v>
      </c>
      <c r="C26" s="50">
        <v>5</v>
      </c>
      <c r="D26" s="51">
        <f t="shared" ca="1" si="0"/>
        <v>1</v>
      </c>
      <c r="E26" s="50">
        <f t="shared" ca="1" si="1"/>
        <v>0.01</v>
      </c>
      <c r="F26" s="52">
        <f t="shared" ca="1" si="2"/>
        <v>4</v>
      </c>
      <c r="G26" s="50">
        <v>4</v>
      </c>
      <c r="H26" s="50">
        <v>11</v>
      </c>
      <c r="J26" s="70"/>
      <c r="K26" s="42" t="s">
        <v>196</v>
      </c>
      <c r="L26" s="42"/>
      <c r="M26" s="44"/>
      <c r="N26" s="42"/>
      <c r="O26" s="42"/>
      <c r="P26" s="42"/>
      <c r="Q26" s="42"/>
      <c r="R26" s="44"/>
      <c r="S26" s="42"/>
      <c r="T26" s="42"/>
      <c r="U26" s="42"/>
      <c r="V26" s="42"/>
      <c r="W26" s="44"/>
      <c r="X26" s="42"/>
      <c r="Y26" s="42"/>
      <c r="Z26" s="42"/>
      <c r="AA26" s="42"/>
      <c r="AB26" s="44"/>
    </row>
    <row r="27" spans="1:28" s="50" customFormat="1">
      <c r="A27" s="49" t="s">
        <v>159</v>
      </c>
      <c r="B27" s="50">
        <v>6</v>
      </c>
      <c r="C27" s="50">
        <v>5</v>
      </c>
      <c r="D27" s="51">
        <f t="shared" ca="1" si="0"/>
        <v>12</v>
      </c>
      <c r="E27" s="50">
        <f t="shared" ca="1" si="1"/>
        <v>0.12</v>
      </c>
      <c r="F27" s="52">
        <f t="shared" ca="1" si="2"/>
        <v>4</v>
      </c>
      <c r="G27" s="50">
        <v>4</v>
      </c>
      <c r="H27" s="50">
        <v>10</v>
      </c>
      <c r="J27" s="70"/>
      <c r="K27" s="42" t="s">
        <v>196</v>
      </c>
      <c r="L27" s="46"/>
      <c r="M27" s="48"/>
      <c r="N27" s="46"/>
      <c r="O27" s="46"/>
      <c r="P27" s="46"/>
      <c r="Q27" s="46"/>
      <c r="R27" s="48"/>
      <c r="S27" s="46"/>
      <c r="T27" s="46"/>
      <c r="U27" s="46"/>
      <c r="V27" s="46"/>
      <c r="W27" s="48"/>
      <c r="X27" s="46"/>
      <c r="Y27" s="46"/>
      <c r="Z27" s="46"/>
      <c r="AA27" s="46"/>
      <c r="AB27" s="48"/>
    </row>
    <row r="28" spans="1:28" s="50" customFormat="1">
      <c r="A28" s="49" t="s">
        <v>156</v>
      </c>
      <c r="B28" s="50">
        <v>5</v>
      </c>
      <c r="C28" s="50">
        <v>5</v>
      </c>
      <c r="D28" s="51">
        <f t="shared" ca="1" si="0"/>
        <v>0</v>
      </c>
      <c r="E28" s="50">
        <f t="shared" ca="1" si="1"/>
        <v>0</v>
      </c>
      <c r="F28" s="52">
        <f t="shared" ca="1" si="2"/>
        <v>5</v>
      </c>
      <c r="G28" s="50">
        <v>4</v>
      </c>
      <c r="H28" s="50">
        <v>9</v>
      </c>
      <c r="I28" s="50">
        <v>12</v>
      </c>
      <c r="J28" s="70"/>
      <c r="K28" s="42" t="s">
        <v>196</v>
      </c>
      <c r="M28" s="52"/>
      <c r="R28" s="52"/>
      <c r="W28" s="52"/>
      <c r="AB28" s="52"/>
    </row>
    <row r="29" spans="1:28" s="50" customFormat="1">
      <c r="A29" s="49" t="s">
        <v>158</v>
      </c>
      <c r="B29" s="50">
        <v>6</v>
      </c>
      <c r="C29" s="50">
        <v>5</v>
      </c>
      <c r="D29" s="51">
        <f t="shared" ca="1" si="0"/>
        <v>17</v>
      </c>
      <c r="E29" s="50">
        <f t="shared" ca="1" si="1"/>
        <v>0.17</v>
      </c>
      <c r="F29" s="52">
        <f t="shared" ca="1" si="2"/>
        <v>4</v>
      </c>
      <c r="G29" s="50">
        <v>3</v>
      </c>
      <c r="H29" s="50">
        <v>13</v>
      </c>
      <c r="J29" s="70"/>
      <c r="K29" s="42" t="s">
        <v>196</v>
      </c>
      <c r="L29" s="54"/>
      <c r="M29" s="56"/>
      <c r="N29" s="54"/>
      <c r="O29" s="54"/>
      <c r="P29" s="54"/>
      <c r="Q29" s="54"/>
      <c r="R29" s="56"/>
      <c r="S29" s="54"/>
      <c r="T29" s="54"/>
      <c r="U29" s="54"/>
      <c r="V29" s="54"/>
      <c r="W29" s="56"/>
      <c r="X29" s="54"/>
      <c r="Y29" s="54"/>
      <c r="Z29" s="54"/>
      <c r="AA29" s="54"/>
      <c r="AB29" s="56"/>
    </row>
    <row r="30" spans="1:28">
      <c r="A30" s="49" t="s">
        <v>139</v>
      </c>
      <c r="C30" s="50">
        <v>5</v>
      </c>
      <c r="D30" s="51">
        <f t="shared" ca="1" si="0"/>
        <v>11</v>
      </c>
      <c r="E30" s="50">
        <f t="shared" ca="1" si="1"/>
        <v>0.11</v>
      </c>
      <c r="F30" s="52">
        <f t="shared" ca="1" si="2"/>
        <v>4</v>
      </c>
      <c r="K30" s="42" t="s">
        <v>196</v>
      </c>
    </row>
    <row r="31" spans="1:28">
      <c r="A31" s="49" t="s">
        <v>139</v>
      </c>
      <c r="C31" s="50">
        <v>5</v>
      </c>
      <c r="D31" s="51">
        <f t="shared" ca="1" si="0"/>
        <v>4</v>
      </c>
      <c r="E31" s="50">
        <f t="shared" ca="1" si="1"/>
        <v>0.04</v>
      </c>
      <c r="F31" s="52">
        <f t="shared" ca="1" si="2"/>
        <v>4</v>
      </c>
      <c r="K31" s="42" t="s">
        <v>196</v>
      </c>
    </row>
    <row r="32" spans="1:28" s="54" customFormat="1">
      <c r="A32" s="53" t="s">
        <v>158</v>
      </c>
      <c r="B32" s="54">
        <v>6</v>
      </c>
      <c r="C32" s="54">
        <v>5</v>
      </c>
      <c r="D32" s="55">
        <f t="shared" ca="1" si="0"/>
        <v>17</v>
      </c>
      <c r="E32" s="54">
        <f t="shared" ca="1" si="1"/>
        <v>0.17</v>
      </c>
      <c r="F32" s="56">
        <f t="shared" ca="1" si="2"/>
        <v>4</v>
      </c>
      <c r="G32" s="54">
        <v>4</v>
      </c>
      <c r="H32" s="54">
        <v>13</v>
      </c>
      <c r="J32" s="70"/>
      <c r="K32" s="42" t="s">
        <v>196</v>
      </c>
      <c r="L32" s="70"/>
      <c r="M32" s="69"/>
      <c r="N32" s="70"/>
      <c r="O32" s="70"/>
      <c r="P32" s="70"/>
      <c r="Q32" s="70"/>
      <c r="R32" s="69"/>
      <c r="S32" s="70"/>
      <c r="T32" s="70"/>
      <c r="U32" s="70"/>
      <c r="V32" s="70"/>
      <c r="W32" s="69"/>
      <c r="X32" s="70"/>
      <c r="Y32" s="70"/>
      <c r="Z32" s="70"/>
      <c r="AA32" s="70"/>
      <c r="AB32" s="69"/>
    </row>
    <row r="33" spans="1:28" s="54" customFormat="1">
      <c r="A33" s="53" t="s">
        <v>157</v>
      </c>
      <c r="B33" s="54">
        <v>6</v>
      </c>
      <c r="C33" s="54">
        <v>5</v>
      </c>
      <c r="D33" s="55">
        <f t="shared" ca="1" si="0"/>
        <v>22</v>
      </c>
      <c r="E33" s="54">
        <f t="shared" ca="1" si="1"/>
        <v>0.22</v>
      </c>
      <c r="F33" s="56">
        <f t="shared" ca="1" si="2"/>
        <v>3</v>
      </c>
      <c r="G33" s="54">
        <v>4</v>
      </c>
      <c r="H33" s="54">
        <v>11</v>
      </c>
      <c r="J33" s="70"/>
      <c r="K33" s="42" t="s">
        <v>196</v>
      </c>
      <c r="L33" s="42"/>
      <c r="M33" s="44"/>
      <c r="N33" s="42"/>
      <c r="O33" s="42"/>
      <c r="P33" s="42"/>
      <c r="Q33" s="42"/>
      <c r="R33" s="44"/>
      <c r="S33" s="42"/>
      <c r="T33" s="42"/>
      <c r="U33" s="42"/>
      <c r="V33" s="42"/>
      <c r="W33" s="44"/>
      <c r="X33" s="42"/>
      <c r="Y33" s="42"/>
      <c r="Z33" s="42"/>
      <c r="AA33" s="42"/>
      <c r="AB33" s="44"/>
    </row>
    <row r="34" spans="1:28" s="54" customFormat="1">
      <c r="A34" s="53" t="s">
        <v>159</v>
      </c>
      <c r="B34" s="54">
        <v>6</v>
      </c>
      <c r="C34" s="54">
        <v>5</v>
      </c>
      <c r="D34" s="55">
        <f t="shared" ca="1" si="0"/>
        <v>19</v>
      </c>
      <c r="E34" s="54">
        <f t="shared" ca="1" si="1"/>
        <v>0.19</v>
      </c>
      <c r="F34" s="56">
        <f t="shared" ca="1" si="2"/>
        <v>4</v>
      </c>
      <c r="G34" s="54">
        <v>4</v>
      </c>
      <c r="H34" s="54">
        <v>10</v>
      </c>
      <c r="J34" s="70"/>
      <c r="K34" s="42" t="s">
        <v>196</v>
      </c>
      <c r="L34" s="42"/>
      <c r="M34" s="44"/>
      <c r="N34" s="42"/>
      <c r="O34" s="42"/>
      <c r="P34" s="42"/>
      <c r="Q34" s="42"/>
      <c r="R34" s="44"/>
      <c r="S34" s="42"/>
      <c r="T34" s="42"/>
      <c r="U34" s="42"/>
      <c r="V34" s="42"/>
      <c r="W34" s="44"/>
      <c r="X34" s="42"/>
      <c r="Y34" s="42"/>
      <c r="Z34" s="42"/>
      <c r="AA34" s="42"/>
      <c r="AB34" s="44"/>
    </row>
    <row r="35" spans="1:28">
      <c r="A35" s="53" t="s">
        <v>140</v>
      </c>
      <c r="C35" s="54">
        <v>5</v>
      </c>
      <c r="D35" s="55">
        <f t="shared" ref="D35:D61" ca="1" si="3">RANDBETWEEN(0,25)</f>
        <v>7</v>
      </c>
      <c r="E35" s="54">
        <f t="shared" ref="E35:E61" ca="1" si="4">D35/100</f>
        <v>7.0000000000000007E-2</v>
      </c>
      <c r="F35" s="56">
        <f t="shared" ref="F35:F37" ca="1" si="5">TRUNC(C35*(1-E35))</f>
        <v>4</v>
      </c>
    </row>
    <row r="36" spans="1:28">
      <c r="A36" s="53" t="s">
        <v>140</v>
      </c>
      <c r="C36" s="54">
        <v>5</v>
      </c>
      <c r="D36" s="55">
        <f t="shared" ca="1" si="3"/>
        <v>0</v>
      </c>
      <c r="E36" s="54">
        <f t="shared" ca="1" si="4"/>
        <v>0</v>
      </c>
      <c r="F36" s="56">
        <f t="shared" ca="1" si="5"/>
        <v>5</v>
      </c>
    </row>
    <row r="37" spans="1:28">
      <c r="A37" s="53" t="s">
        <v>140</v>
      </c>
      <c r="C37" s="54">
        <v>5</v>
      </c>
      <c r="D37" s="55">
        <f t="shared" ca="1" si="3"/>
        <v>20</v>
      </c>
      <c r="E37" s="54">
        <f t="shared" ca="1" si="4"/>
        <v>0.2</v>
      </c>
      <c r="F37" s="56">
        <f t="shared" ca="1" si="5"/>
        <v>4</v>
      </c>
    </row>
    <row r="38" spans="1:28">
      <c r="A38" s="57" t="s">
        <v>141</v>
      </c>
      <c r="C38" s="58">
        <v>5</v>
      </c>
      <c r="D38" s="59">
        <f t="shared" ca="1" si="3"/>
        <v>21</v>
      </c>
      <c r="E38" s="58">
        <f t="shared" ca="1" si="4"/>
        <v>0.21</v>
      </c>
      <c r="F38" s="60">
        <f ca="1">TRUNC(C38*(1-E38))</f>
        <v>3</v>
      </c>
    </row>
    <row r="39" spans="1:28">
      <c r="A39" s="57" t="s">
        <v>141</v>
      </c>
      <c r="C39" s="58">
        <v>5</v>
      </c>
      <c r="D39" s="59">
        <f t="shared" ca="1" si="3"/>
        <v>10</v>
      </c>
      <c r="E39" s="58">
        <f t="shared" ca="1" si="4"/>
        <v>0.1</v>
      </c>
      <c r="F39" s="60">
        <f t="shared" ref="F39:F42" ca="1" si="6">TRUNC(C39*(1-E39))</f>
        <v>4</v>
      </c>
    </row>
    <row r="40" spans="1:28">
      <c r="A40" s="57" t="s">
        <v>141</v>
      </c>
      <c r="C40" s="58">
        <v>5</v>
      </c>
      <c r="D40" s="59">
        <f t="shared" ca="1" si="3"/>
        <v>13</v>
      </c>
      <c r="E40" s="58">
        <f t="shared" ca="1" si="4"/>
        <v>0.13</v>
      </c>
      <c r="F40" s="60">
        <f t="shared" ca="1" si="6"/>
        <v>4</v>
      </c>
    </row>
    <row r="41" spans="1:28">
      <c r="A41" s="57" t="s">
        <v>141</v>
      </c>
      <c r="C41" s="58">
        <v>5</v>
      </c>
      <c r="D41" s="59">
        <f t="shared" ca="1" si="3"/>
        <v>24</v>
      </c>
      <c r="E41" s="58">
        <f t="shared" ca="1" si="4"/>
        <v>0.24</v>
      </c>
      <c r="F41" s="60">
        <f t="shared" ca="1" si="6"/>
        <v>3</v>
      </c>
    </row>
    <row r="42" spans="1:28">
      <c r="A42" s="57" t="s">
        <v>141</v>
      </c>
      <c r="C42" s="58">
        <v>5</v>
      </c>
      <c r="D42" s="59">
        <f t="shared" ca="1" si="3"/>
        <v>24</v>
      </c>
      <c r="E42" s="58">
        <f t="shared" ca="1" si="4"/>
        <v>0.24</v>
      </c>
      <c r="F42" s="60">
        <f t="shared" ca="1" si="6"/>
        <v>3</v>
      </c>
    </row>
    <row r="43" spans="1:28">
      <c r="A43" s="57" t="s">
        <v>141</v>
      </c>
      <c r="C43" s="58">
        <v>5</v>
      </c>
      <c r="D43" s="59">
        <f t="shared" ca="1" si="3"/>
        <v>6</v>
      </c>
      <c r="E43" s="58">
        <f t="shared" ca="1" si="4"/>
        <v>0.06</v>
      </c>
      <c r="F43" s="60">
        <f ca="1">TRUNC(C43*(1-E43))</f>
        <v>4</v>
      </c>
    </row>
    <row r="44" spans="1:28">
      <c r="A44" s="73" t="s">
        <v>142</v>
      </c>
      <c r="C44" s="74">
        <v>5</v>
      </c>
      <c r="D44" s="75">
        <f t="shared" ca="1" si="3"/>
        <v>7</v>
      </c>
      <c r="E44" s="74">
        <f t="shared" ca="1" si="4"/>
        <v>7.0000000000000007E-2</v>
      </c>
      <c r="F44" s="76">
        <f ca="1">TRUNC(C44*(1-E44))</f>
        <v>4</v>
      </c>
    </row>
    <row r="45" spans="1:28">
      <c r="A45" s="73" t="s">
        <v>142</v>
      </c>
      <c r="C45" s="74">
        <v>5</v>
      </c>
      <c r="D45" s="75">
        <f t="shared" ca="1" si="3"/>
        <v>5</v>
      </c>
      <c r="E45" s="74">
        <f t="shared" ca="1" si="4"/>
        <v>0.05</v>
      </c>
      <c r="F45" s="76">
        <f t="shared" ref="F45:F49" ca="1" si="7">TRUNC(C45*(1-E45))</f>
        <v>4</v>
      </c>
    </row>
    <row r="46" spans="1:28">
      <c r="A46" s="73" t="s">
        <v>142</v>
      </c>
      <c r="C46" s="74">
        <v>5</v>
      </c>
      <c r="D46" s="75">
        <f t="shared" ca="1" si="3"/>
        <v>3</v>
      </c>
      <c r="E46" s="74">
        <f t="shared" ca="1" si="4"/>
        <v>0.03</v>
      </c>
      <c r="F46" s="76">
        <f t="shared" ca="1" si="7"/>
        <v>4</v>
      </c>
    </row>
    <row r="47" spans="1:28">
      <c r="A47" s="73" t="s">
        <v>142</v>
      </c>
      <c r="C47" s="74">
        <v>5</v>
      </c>
      <c r="D47" s="75">
        <f t="shared" ca="1" si="3"/>
        <v>17</v>
      </c>
      <c r="E47" s="74">
        <f t="shared" ca="1" si="4"/>
        <v>0.17</v>
      </c>
      <c r="F47" s="76">
        <f t="shared" ca="1" si="7"/>
        <v>4</v>
      </c>
    </row>
    <row r="48" spans="1:28">
      <c r="A48" s="73" t="s">
        <v>142</v>
      </c>
      <c r="C48" s="74">
        <v>5</v>
      </c>
      <c r="D48" s="75">
        <f t="shared" ca="1" si="3"/>
        <v>22</v>
      </c>
      <c r="E48" s="74">
        <f t="shared" ca="1" si="4"/>
        <v>0.22</v>
      </c>
      <c r="F48" s="76">
        <f t="shared" ca="1" si="7"/>
        <v>3</v>
      </c>
    </row>
    <row r="49" spans="1:6">
      <c r="A49" s="73" t="s">
        <v>142</v>
      </c>
      <c r="C49" s="74">
        <v>5</v>
      </c>
      <c r="D49" s="75">
        <f t="shared" ca="1" si="3"/>
        <v>11</v>
      </c>
      <c r="E49" s="74">
        <f t="shared" ca="1" si="4"/>
        <v>0.11</v>
      </c>
      <c r="F49" s="76">
        <f t="shared" ca="1" si="7"/>
        <v>4</v>
      </c>
    </row>
    <row r="50" spans="1:6">
      <c r="A50" s="61" t="s">
        <v>143</v>
      </c>
      <c r="C50" s="62">
        <v>5</v>
      </c>
      <c r="D50" s="63">
        <f t="shared" ca="1" si="3"/>
        <v>9</v>
      </c>
      <c r="E50" s="62">
        <f t="shared" ca="1" si="4"/>
        <v>0.09</v>
      </c>
      <c r="F50" s="64">
        <f ca="1">TRUNC(C50*(1-E50))</f>
        <v>4</v>
      </c>
    </row>
    <row r="51" spans="1:6">
      <c r="A51" s="61" t="s">
        <v>143</v>
      </c>
      <c r="C51" s="62">
        <v>5</v>
      </c>
      <c r="D51" s="63">
        <f t="shared" ca="1" si="3"/>
        <v>9</v>
      </c>
      <c r="E51" s="62">
        <f t="shared" ca="1" si="4"/>
        <v>0.09</v>
      </c>
      <c r="F51" s="64">
        <f t="shared" ref="F51:F55" ca="1" si="8">TRUNC(C51*(1-E51))</f>
        <v>4</v>
      </c>
    </row>
    <row r="52" spans="1:6">
      <c r="A52" s="61" t="s">
        <v>143</v>
      </c>
      <c r="C52" s="62">
        <v>5</v>
      </c>
      <c r="D52" s="63">
        <f t="shared" ca="1" si="3"/>
        <v>0</v>
      </c>
      <c r="E52" s="62">
        <f t="shared" ca="1" si="4"/>
        <v>0</v>
      </c>
      <c r="F52" s="64">
        <f t="shared" ca="1" si="8"/>
        <v>5</v>
      </c>
    </row>
    <row r="53" spans="1:6">
      <c r="A53" s="61" t="s">
        <v>143</v>
      </c>
      <c r="C53" s="62">
        <v>5</v>
      </c>
      <c r="D53" s="63">
        <f t="shared" ca="1" si="3"/>
        <v>13</v>
      </c>
      <c r="E53" s="62">
        <f t="shared" ca="1" si="4"/>
        <v>0.13</v>
      </c>
      <c r="F53" s="64">
        <f t="shared" ca="1" si="8"/>
        <v>4</v>
      </c>
    </row>
    <row r="54" spans="1:6">
      <c r="A54" s="61" t="s">
        <v>143</v>
      </c>
      <c r="C54" s="62">
        <v>5</v>
      </c>
      <c r="D54" s="63">
        <f t="shared" ca="1" si="3"/>
        <v>20</v>
      </c>
      <c r="E54" s="62">
        <f t="shared" ca="1" si="4"/>
        <v>0.2</v>
      </c>
      <c r="F54" s="64">
        <f t="shared" ca="1" si="8"/>
        <v>4</v>
      </c>
    </row>
    <row r="55" spans="1:6">
      <c r="A55" s="61" t="s">
        <v>143</v>
      </c>
      <c r="C55" s="62">
        <v>5</v>
      </c>
      <c r="D55" s="63">
        <f t="shared" ca="1" si="3"/>
        <v>6</v>
      </c>
      <c r="E55" s="62">
        <f t="shared" ca="1" si="4"/>
        <v>0.06</v>
      </c>
      <c r="F55" s="64">
        <f t="shared" ca="1" si="8"/>
        <v>4</v>
      </c>
    </row>
    <row r="56" spans="1:6">
      <c r="A56" s="65" t="s">
        <v>144</v>
      </c>
      <c r="C56" s="66">
        <v>5</v>
      </c>
      <c r="D56" s="67">
        <f t="shared" ca="1" si="3"/>
        <v>7</v>
      </c>
      <c r="E56" s="66">
        <f t="shared" ca="1" si="4"/>
        <v>7.0000000000000007E-2</v>
      </c>
      <c r="F56" s="68">
        <f ca="1">TRUNC(C56*(1-E56))</f>
        <v>4</v>
      </c>
    </row>
    <row r="57" spans="1:6">
      <c r="A57" s="65" t="s">
        <v>144</v>
      </c>
      <c r="C57" s="66">
        <v>5</v>
      </c>
      <c r="D57" s="67">
        <f t="shared" ca="1" si="3"/>
        <v>25</v>
      </c>
      <c r="E57" s="66">
        <f t="shared" ca="1" si="4"/>
        <v>0.25</v>
      </c>
      <c r="F57" s="68">
        <f t="shared" ref="F57:F61" ca="1" si="9">TRUNC(C57*(1-E57))</f>
        <v>3</v>
      </c>
    </row>
    <row r="58" spans="1:6">
      <c r="A58" s="65" t="s">
        <v>144</v>
      </c>
      <c r="C58" s="66">
        <v>5</v>
      </c>
      <c r="D58" s="67">
        <f t="shared" ca="1" si="3"/>
        <v>7</v>
      </c>
      <c r="E58" s="66">
        <f t="shared" ca="1" si="4"/>
        <v>7.0000000000000007E-2</v>
      </c>
      <c r="F58" s="68">
        <f t="shared" ca="1" si="9"/>
        <v>4</v>
      </c>
    </row>
    <row r="59" spans="1:6">
      <c r="A59" s="65" t="s">
        <v>144</v>
      </c>
      <c r="C59" s="66">
        <v>5</v>
      </c>
      <c r="D59" s="67">
        <f t="shared" ca="1" si="3"/>
        <v>18</v>
      </c>
      <c r="E59" s="66">
        <f t="shared" ca="1" si="4"/>
        <v>0.18</v>
      </c>
      <c r="F59" s="68">
        <f t="shared" ca="1" si="9"/>
        <v>4</v>
      </c>
    </row>
    <row r="60" spans="1:6">
      <c r="A60" s="65" t="s">
        <v>144</v>
      </c>
      <c r="C60" s="66">
        <v>5</v>
      </c>
      <c r="D60" s="67">
        <f t="shared" ca="1" si="3"/>
        <v>17</v>
      </c>
      <c r="E60" s="66">
        <f t="shared" ca="1" si="4"/>
        <v>0.17</v>
      </c>
      <c r="F60" s="68">
        <f t="shared" ca="1" si="9"/>
        <v>4</v>
      </c>
    </row>
    <row r="61" spans="1:6">
      <c r="A61" s="65" t="s">
        <v>144</v>
      </c>
      <c r="C61" s="66">
        <v>5</v>
      </c>
      <c r="D61" s="67">
        <f t="shared" ca="1" si="3"/>
        <v>22</v>
      </c>
      <c r="E61" s="66">
        <f t="shared" ca="1" si="4"/>
        <v>0.22</v>
      </c>
      <c r="F61" s="68">
        <f t="shared" ca="1" si="9"/>
        <v>3</v>
      </c>
    </row>
  </sheetData>
  <autoFilter ref="A1:J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35"/>
  <sheetViews>
    <sheetView workbookViewId="0">
      <selection activeCell="I29" sqref="I29"/>
    </sheetView>
  </sheetViews>
  <sheetFormatPr defaultColWidth="0" defaultRowHeight="15"/>
  <cols>
    <col min="1" max="1" width="19" style="39" bestFit="1" customWidth="1"/>
    <col min="2" max="2" width="6.42578125" style="40" bestFit="1" customWidth="1"/>
    <col min="3" max="3" width="4.28515625" style="40" bestFit="1" customWidth="1"/>
    <col min="4" max="4" width="3" style="40" hidden="1" customWidth="1"/>
    <col min="5" max="5" width="5.28515625" style="40" bestFit="1" customWidth="1"/>
    <col min="6" max="6" width="10.28515625" style="39" bestFit="1" customWidth="1"/>
    <col min="7" max="7" width="18.85546875" style="105" customWidth="1"/>
    <col min="8" max="8" width="3.42578125" style="105" bestFit="1" customWidth="1"/>
    <col min="9" max="9" width="4" style="105" bestFit="1" customWidth="1"/>
    <col min="10" max="10" width="10.5703125" style="70" bestFit="1" customWidth="1"/>
    <col min="11" max="11" width="8.42578125" style="70" customWidth="1"/>
    <col min="12" max="12" width="5.28515625" style="40" hidden="1" customWidth="1"/>
    <col min="13" max="13" width="10.28515625" style="39" hidden="1" customWidth="1"/>
    <col min="14" max="14" width="7.42578125" style="40" hidden="1" customWidth="1"/>
    <col min="15" max="15" width="4.28515625" style="40" hidden="1" customWidth="1"/>
    <col min="16" max="16" width="3" style="40" hidden="1" customWidth="1"/>
    <col min="17" max="17" width="5.28515625" style="40" hidden="1" customWidth="1"/>
    <col min="18" max="18" width="10.28515625" style="39" hidden="1" customWidth="1"/>
    <col min="19" max="19" width="7" style="40" hidden="1" customWidth="1"/>
    <col min="20" max="20" width="4.28515625" style="40" hidden="1" customWidth="1"/>
    <col min="21" max="21" width="3" style="40" hidden="1" customWidth="1"/>
    <col min="22" max="22" width="5.28515625" style="40" hidden="1" customWidth="1"/>
    <col min="23" max="23" width="10.28515625" style="39" hidden="1" customWidth="1"/>
    <col min="24" max="24" width="6.42578125" style="40" hidden="1" customWidth="1"/>
    <col min="25" max="25" width="4.28515625" style="40" hidden="1" customWidth="1"/>
    <col min="26" max="26" width="3" style="40" hidden="1" customWidth="1"/>
    <col min="27" max="27" width="5.28515625" style="40" hidden="1" customWidth="1"/>
    <col min="28" max="28" width="10.28515625" style="39" hidden="1" customWidth="1"/>
    <col min="29" max="29" width="10.28515625" style="40" hidden="1" customWidth="1"/>
    <col min="30" max="16384" width="9.140625" style="40" hidden="1"/>
  </cols>
  <sheetData>
    <row r="1" spans="1:28" s="70" customFormat="1">
      <c r="A1" s="69" t="s">
        <v>136</v>
      </c>
      <c r="B1" s="69" t="s">
        <v>18</v>
      </c>
      <c r="C1" s="69" t="s">
        <v>17</v>
      </c>
      <c r="E1" s="69" t="s">
        <v>145</v>
      </c>
      <c r="F1" s="69" t="s">
        <v>146</v>
      </c>
      <c r="G1" s="69" t="s">
        <v>192</v>
      </c>
      <c r="H1" s="69" t="s">
        <v>13</v>
      </c>
      <c r="I1" s="69" t="s">
        <v>14</v>
      </c>
      <c r="J1" s="69" t="s">
        <v>207</v>
      </c>
      <c r="K1" s="69" t="s">
        <v>193</v>
      </c>
      <c r="L1" s="69"/>
      <c r="M1" s="69"/>
      <c r="O1" s="69"/>
      <c r="Q1" s="69"/>
      <c r="R1" s="69"/>
      <c r="T1" s="69"/>
      <c r="V1" s="69"/>
      <c r="W1" s="69"/>
      <c r="Y1" s="69"/>
      <c r="AA1" s="69"/>
      <c r="AB1" s="69"/>
    </row>
    <row r="2" spans="1:28" s="70" customFormat="1">
      <c r="A2" s="113" t="s">
        <v>259</v>
      </c>
      <c r="B2" s="114">
        <v>4</v>
      </c>
      <c r="C2" s="114">
        <v>6</v>
      </c>
      <c r="D2" s="115"/>
      <c r="E2" s="114">
        <f t="shared" ref="E2:E30" si="0">D2/100</f>
        <v>0</v>
      </c>
      <c r="F2" s="116">
        <f t="shared" ref="F2:F30" si="1">TRUNC(C2*(1-E2))</f>
        <v>6</v>
      </c>
      <c r="G2" s="114" t="s">
        <v>261</v>
      </c>
      <c r="H2" s="114">
        <v>50</v>
      </c>
      <c r="I2" s="114">
        <v>24</v>
      </c>
      <c r="J2" s="114"/>
      <c r="K2" s="54" t="s">
        <v>194</v>
      </c>
      <c r="M2" s="69"/>
      <c r="R2" s="69"/>
      <c r="W2" s="69"/>
      <c r="AB2" s="69"/>
    </row>
    <row r="3" spans="1:28" s="70" customFormat="1">
      <c r="A3" s="71" t="s">
        <v>40</v>
      </c>
      <c r="B3" s="70">
        <v>6</v>
      </c>
      <c r="C3" s="70">
        <v>18</v>
      </c>
      <c r="D3" s="72">
        <f t="shared" ref="D3:D15" ca="1" si="2">RANDBETWEEN(0,25)</f>
        <v>15</v>
      </c>
      <c r="E3" s="70">
        <f t="shared" ca="1" si="0"/>
        <v>0.15</v>
      </c>
      <c r="F3" s="69">
        <f t="shared" ca="1" si="1"/>
        <v>15</v>
      </c>
      <c r="G3" s="70">
        <v>18</v>
      </c>
      <c r="H3" s="70">
        <v>14</v>
      </c>
      <c r="K3" s="54" t="s">
        <v>194</v>
      </c>
      <c r="M3" s="69"/>
      <c r="R3" s="69"/>
      <c r="W3" s="69"/>
      <c r="AB3" s="69"/>
    </row>
    <row r="4" spans="1:28" s="70" customFormat="1">
      <c r="A4" s="71" t="s">
        <v>45</v>
      </c>
      <c r="B4" s="70">
        <v>6</v>
      </c>
      <c r="C4" s="70">
        <v>16</v>
      </c>
      <c r="D4" s="72">
        <f t="shared" ca="1" si="2"/>
        <v>3</v>
      </c>
      <c r="E4" s="70">
        <f t="shared" ca="1" si="0"/>
        <v>0.03</v>
      </c>
      <c r="F4" s="69">
        <f t="shared" ca="1" si="1"/>
        <v>15</v>
      </c>
      <c r="G4" s="70">
        <v>12</v>
      </c>
      <c r="H4" s="70">
        <v>13</v>
      </c>
      <c r="K4" s="54" t="s">
        <v>194</v>
      </c>
      <c r="M4" s="69"/>
      <c r="R4" s="69"/>
      <c r="W4" s="69"/>
      <c r="AB4" s="69"/>
    </row>
    <row r="5" spans="1:28" s="70" customFormat="1">
      <c r="A5" s="71" t="s">
        <v>39</v>
      </c>
      <c r="B5" s="70">
        <v>5</v>
      </c>
      <c r="C5" s="70">
        <v>13</v>
      </c>
      <c r="D5" s="72">
        <f t="shared" ca="1" si="2"/>
        <v>20</v>
      </c>
      <c r="E5" s="70">
        <f t="shared" ca="1" si="0"/>
        <v>0.2</v>
      </c>
      <c r="F5" s="69">
        <f t="shared" ca="1" si="1"/>
        <v>10</v>
      </c>
      <c r="G5" s="70">
        <v>12</v>
      </c>
      <c r="H5" s="70">
        <v>18</v>
      </c>
      <c r="K5" s="54" t="s">
        <v>194</v>
      </c>
      <c r="M5" s="69"/>
      <c r="R5" s="69"/>
      <c r="W5" s="69"/>
      <c r="AB5" s="69"/>
    </row>
    <row r="6" spans="1:28" s="70" customFormat="1">
      <c r="A6" s="45" t="s">
        <v>250</v>
      </c>
      <c r="B6" s="46">
        <v>5</v>
      </c>
      <c r="C6" s="46">
        <v>13</v>
      </c>
      <c r="D6" s="47">
        <f t="shared" ca="1" si="2"/>
        <v>9</v>
      </c>
      <c r="E6" s="46">
        <f t="shared" ca="1" si="0"/>
        <v>0.09</v>
      </c>
      <c r="F6" s="48">
        <f t="shared" ca="1" si="1"/>
        <v>11</v>
      </c>
      <c r="G6" s="46">
        <v>12</v>
      </c>
      <c r="H6" s="46">
        <v>18</v>
      </c>
      <c r="I6" s="46"/>
      <c r="K6" s="54" t="s">
        <v>194</v>
      </c>
      <c r="M6" s="69"/>
      <c r="R6" s="69"/>
      <c r="W6" s="69"/>
      <c r="AB6" s="69"/>
    </row>
    <row r="7" spans="1:28" s="70" customFormat="1">
      <c r="A7" s="41" t="s">
        <v>250</v>
      </c>
      <c r="B7" s="42">
        <v>5</v>
      </c>
      <c r="C7" s="42">
        <v>13</v>
      </c>
      <c r="D7" s="43">
        <f t="shared" ca="1" si="2"/>
        <v>19</v>
      </c>
      <c r="E7" s="42">
        <f t="shared" ca="1" si="0"/>
        <v>0.19</v>
      </c>
      <c r="F7" s="44">
        <f t="shared" ca="1" si="1"/>
        <v>10</v>
      </c>
      <c r="G7" s="42">
        <v>11</v>
      </c>
      <c r="H7" s="42">
        <v>18</v>
      </c>
      <c r="I7" s="42"/>
      <c r="K7" s="54" t="s">
        <v>194</v>
      </c>
      <c r="M7" s="69"/>
      <c r="R7" s="69"/>
      <c r="W7" s="69"/>
      <c r="AB7" s="69"/>
    </row>
    <row r="8" spans="1:28" s="70" customFormat="1">
      <c r="A8" s="49" t="s">
        <v>156</v>
      </c>
      <c r="B8" s="50">
        <v>5</v>
      </c>
      <c r="C8" s="50">
        <v>14</v>
      </c>
      <c r="D8" s="51">
        <f t="shared" ca="1" si="2"/>
        <v>16</v>
      </c>
      <c r="E8" s="50">
        <f t="shared" ca="1" si="0"/>
        <v>0.16</v>
      </c>
      <c r="F8" s="52">
        <f t="shared" ca="1" si="1"/>
        <v>11</v>
      </c>
      <c r="G8" s="50">
        <v>11</v>
      </c>
      <c r="H8" s="50">
        <v>13</v>
      </c>
      <c r="I8" s="50">
        <v>16</v>
      </c>
      <c r="K8" s="54" t="s">
        <v>194</v>
      </c>
      <c r="M8" s="69"/>
      <c r="R8" s="69"/>
      <c r="W8" s="69"/>
      <c r="AB8" s="69"/>
    </row>
    <row r="9" spans="1:28" s="70" customFormat="1">
      <c r="A9" s="53" t="s">
        <v>156</v>
      </c>
      <c r="B9" s="54">
        <v>5</v>
      </c>
      <c r="C9" s="54">
        <v>14</v>
      </c>
      <c r="D9" s="55">
        <f t="shared" ca="1" si="2"/>
        <v>14</v>
      </c>
      <c r="E9" s="54">
        <f t="shared" ca="1" si="0"/>
        <v>0.14000000000000001</v>
      </c>
      <c r="F9" s="56">
        <f t="shared" ca="1" si="1"/>
        <v>12</v>
      </c>
      <c r="G9" s="54">
        <v>11</v>
      </c>
      <c r="H9" s="54">
        <v>13</v>
      </c>
      <c r="I9" s="54">
        <v>16</v>
      </c>
      <c r="K9" s="54" t="s">
        <v>194</v>
      </c>
      <c r="M9" s="69"/>
      <c r="R9" s="69"/>
      <c r="W9" s="69"/>
      <c r="AB9" s="69"/>
    </row>
    <row r="10" spans="1:28" s="70" customFormat="1">
      <c r="A10" s="71" t="s">
        <v>42</v>
      </c>
      <c r="B10" s="70">
        <v>6</v>
      </c>
      <c r="C10" s="70">
        <v>12</v>
      </c>
      <c r="D10" s="72">
        <f t="shared" ca="1" si="2"/>
        <v>11</v>
      </c>
      <c r="E10" s="70">
        <f t="shared" ca="1" si="0"/>
        <v>0.11</v>
      </c>
      <c r="F10" s="69">
        <f t="shared" ca="1" si="1"/>
        <v>10</v>
      </c>
      <c r="G10" s="70">
        <v>10</v>
      </c>
      <c r="H10" s="70">
        <v>16</v>
      </c>
      <c r="K10" s="54" t="s">
        <v>194</v>
      </c>
      <c r="M10" s="69"/>
      <c r="R10" s="69"/>
      <c r="W10" s="69"/>
      <c r="AB10" s="69"/>
    </row>
    <row r="11" spans="1:28" s="70" customFormat="1">
      <c r="A11" s="71" t="s">
        <v>44</v>
      </c>
      <c r="B11" s="70">
        <v>7</v>
      </c>
      <c r="C11" s="70">
        <v>13</v>
      </c>
      <c r="D11" s="72">
        <f t="shared" ca="1" si="2"/>
        <v>18</v>
      </c>
      <c r="E11" s="70">
        <f t="shared" ca="1" si="0"/>
        <v>0.18</v>
      </c>
      <c r="F11" s="69">
        <f t="shared" ca="1" si="1"/>
        <v>10</v>
      </c>
      <c r="G11" s="70">
        <v>10</v>
      </c>
      <c r="H11" s="70">
        <v>15</v>
      </c>
      <c r="I11" s="70">
        <v>8</v>
      </c>
      <c r="K11" s="54" t="s">
        <v>194</v>
      </c>
      <c r="L11" s="46"/>
      <c r="M11" s="48"/>
      <c r="N11" s="46"/>
      <c r="O11" s="46"/>
      <c r="P11" s="46"/>
      <c r="Q11" s="46"/>
      <c r="R11" s="48"/>
      <c r="S11" s="46"/>
      <c r="T11" s="46"/>
      <c r="U11" s="46"/>
      <c r="V11" s="46"/>
      <c r="W11" s="48"/>
      <c r="X11" s="46"/>
      <c r="Y11" s="46"/>
      <c r="Z11" s="46"/>
      <c r="AA11" s="46"/>
      <c r="AB11" s="48"/>
    </row>
    <row r="12" spans="1:28" s="70" customFormat="1">
      <c r="A12" s="71" t="s">
        <v>41</v>
      </c>
      <c r="B12" s="70">
        <v>6</v>
      </c>
      <c r="C12" s="70">
        <v>12</v>
      </c>
      <c r="D12" s="72">
        <f t="shared" ca="1" si="2"/>
        <v>5</v>
      </c>
      <c r="E12" s="70">
        <f t="shared" ca="1" si="0"/>
        <v>0.05</v>
      </c>
      <c r="F12" s="69">
        <f t="shared" ca="1" si="1"/>
        <v>11</v>
      </c>
      <c r="G12" s="70">
        <v>10</v>
      </c>
      <c r="H12" s="70">
        <v>16</v>
      </c>
      <c r="I12" s="70">
        <v>8</v>
      </c>
      <c r="K12" s="54" t="s">
        <v>194</v>
      </c>
      <c r="L12" s="46"/>
      <c r="M12" s="48"/>
      <c r="N12" s="46"/>
      <c r="O12" s="46"/>
      <c r="P12" s="46"/>
      <c r="Q12" s="46"/>
      <c r="R12" s="48"/>
      <c r="S12" s="46"/>
      <c r="T12" s="46"/>
      <c r="U12" s="46"/>
      <c r="V12" s="46"/>
      <c r="W12" s="48"/>
      <c r="X12" s="46"/>
      <c r="Y12" s="46"/>
      <c r="Z12" s="46"/>
      <c r="AA12" s="46"/>
      <c r="AB12" s="48"/>
    </row>
    <row r="13" spans="1:28" s="70" customFormat="1">
      <c r="A13" s="49" t="s">
        <v>250</v>
      </c>
      <c r="B13" s="50">
        <v>5</v>
      </c>
      <c r="C13" s="50">
        <v>13</v>
      </c>
      <c r="D13" s="51">
        <f t="shared" ca="1" si="2"/>
        <v>6</v>
      </c>
      <c r="E13" s="50">
        <f t="shared" ca="1" si="0"/>
        <v>0.06</v>
      </c>
      <c r="F13" s="52">
        <f t="shared" ca="1" si="1"/>
        <v>12</v>
      </c>
      <c r="G13" s="50">
        <v>10</v>
      </c>
      <c r="H13" s="50">
        <v>18</v>
      </c>
      <c r="I13" s="50"/>
      <c r="K13" s="54" t="s">
        <v>194</v>
      </c>
      <c r="L13" s="54"/>
      <c r="M13" s="56"/>
      <c r="N13" s="54"/>
      <c r="O13" s="54"/>
      <c r="P13" s="54"/>
      <c r="Q13" s="54"/>
      <c r="R13" s="56"/>
      <c r="S13" s="54"/>
      <c r="T13" s="54"/>
      <c r="U13" s="54"/>
      <c r="V13" s="54"/>
      <c r="W13" s="56"/>
      <c r="X13" s="54"/>
      <c r="Y13" s="54"/>
      <c r="Z13" s="54"/>
      <c r="AA13" s="54"/>
      <c r="AB13" s="56"/>
    </row>
    <row r="14" spans="1:28" s="42" customFormat="1">
      <c r="A14" s="73" t="s">
        <v>163</v>
      </c>
      <c r="B14" s="74">
        <v>5</v>
      </c>
      <c r="C14" s="74">
        <v>12</v>
      </c>
      <c r="D14" s="75">
        <f t="shared" ca="1" si="2"/>
        <v>24</v>
      </c>
      <c r="E14" s="74">
        <f t="shared" ca="1" si="0"/>
        <v>0.24</v>
      </c>
      <c r="F14" s="76">
        <f t="shared" ca="1" si="1"/>
        <v>9</v>
      </c>
      <c r="G14" s="74">
        <v>10</v>
      </c>
      <c r="H14" s="74">
        <v>14</v>
      </c>
      <c r="I14" s="74">
        <v>12</v>
      </c>
      <c r="J14" s="74"/>
      <c r="K14" s="54" t="s">
        <v>194</v>
      </c>
      <c r="M14" s="44"/>
      <c r="R14" s="44"/>
      <c r="W14" s="44"/>
      <c r="AB14" s="44"/>
    </row>
    <row r="15" spans="1:28" s="42" customFormat="1">
      <c r="A15" s="61" t="s">
        <v>163</v>
      </c>
      <c r="B15" s="62">
        <v>5</v>
      </c>
      <c r="C15" s="62">
        <v>12</v>
      </c>
      <c r="D15" s="63">
        <f t="shared" ca="1" si="2"/>
        <v>0</v>
      </c>
      <c r="E15" s="62">
        <f t="shared" ca="1" si="0"/>
        <v>0</v>
      </c>
      <c r="F15" s="64">
        <f t="shared" ca="1" si="1"/>
        <v>12</v>
      </c>
      <c r="G15" s="62">
        <v>10</v>
      </c>
      <c r="H15" s="62">
        <v>14</v>
      </c>
      <c r="I15" s="62">
        <v>12</v>
      </c>
      <c r="J15" s="62"/>
      <c r="K15" s="54" t="s">
        <v>194</v>
      </c>
      <c r="L15" s="46"/>
      <c r="M15" s="48"/>
      <c r="N15" s="46"/>
      <c r="O15" s="46"/>
      <c r="P15" s="46"/>
      <c r="Q15" s="46"/>
      <c r="R15" s="48"/>
      <c r="S15" s="46"/>
      <c r="T15" s="46"/>
      <c r="U15" s="46"/>
      <c r="V15" s="46"/>
      <c r="W15" s="48"/>
      <c r="X15" s="46"/>
      <c r="Y15" s="46"/>
      <c r="Z15" s="46"/>
      <c r="AA15" s="46"/>
      <c r="AB15" s="48"/>
    </row>
    <row r="16" spans="1:28" s="42" customFormat="1">
      <c r="A16" s="113" t="s">
        <v>259</v>
      </c>
      <c r="B16" s="114">
        <v>4</v>
      </c>
      <c r="C16" s="114">
        <v>6</v>
      </c>
      <c r="D16" s="115"/>
      <c r="E16" s="114">
        <f t="shared" si="0"/>
        <v>0</v>
      </c>
      <c r="F16" s="116">
        <f t="shared" si="1"/>
        <v>6</v>
      </c>
      <c r="G16" s="114" t="s">
        <v>261</v>
      </c>
      <c r="H16" s="114">
        <v>50</v>
      </c>
      <c r="I16" s="114">
        <v>24</v>
      </c>
      <c r="J16" s="114"/>
      <c r="K16" s="42" t="s">
        <v>196</v>
      </c>
      <c r="L16" s="46"/>
      <c r="M16" s="48"/>
      <c r="N16" s="46"/>
      <c r="O16" s="46"/>
      <c r="P16" s="46"/>
      <c r="Q16" s="46"/>
      <c r="R16" s="48"/>
      <c r="S16" s="46"/>
      <c r="T16" s="46"/>
      <c r="U16" s="46"/>
      <c r="V16" s="46"/>
      <c r="W16" s="48"/>
      <c r="X16" s="46"/>
      <c r="Y16" s="46"/>
      <c r="Z16" s="46"/>
      <c r="AA16" s="46"/>
      <c r="AB16" s="48"/>
    </row>
    <row r="17" spans="1:28" s="42" customFormat="1">
      <c r="A17" s="45" t="s">
        <v>260</v>
      </c>
      <c r="B17" s="46">
        <v>6</v>
      </c>
      <c r="C17" s="46">
        <v>9</v>
      </c>
      <c r="D17" s="47">
        <f t="shared" ref="D17:D30" ca="1" si="3">RANDBETWEEN(0,25)</f>
        <v>0</v>
      </c>
      <c r="E17" s="46">
        <f t="shared" ca="1" si="0"/>
        <v>0</v>
      </c>
      <c r="F17" s="48">
        <f t="shared" ca="1" si="1"/>
        <v>9</v>
      </c>
      <c r="G17" s="46">
        <v>9</v>
      </c>
      <c r="H17" s="46">
        <v>15</v>
      </c>
      <c r="I17" s="46"/>
      <c r="J17" s="70"/>
      <c r="K17" s="42" t="s">
        <v>196</v>
      </c>
      <c r="L17" s="50"/>
      <c r="M17" s="52"/>
      <c r="N17" s="50"/>
      <c r="O17" s="50"/>
      <c r="P17" s="50"/>
      <c r="Q17" s="50"/>
      <c r="R17" s="52"/>
      <c r="S17" s="50"/>
      <c r="T17" s="50"/>
      <c r="U17" s="50"/>
      <c r="V17" s="50"/>
      <c r="W17" s="52"/>
      <c r="X17" s="50"/>
      <c r="Y17" s="50"/>
      <c r="Z17" s="50"/>
      <c r="AA17" s="50"/>
      <c r="AB17" s="52"/>
    </row>
    <row r="18" spans="1:28" s="42" customFormat="1">
      <c r="A18" s="41" t="s">
        <v>260</v>
      </c>
      <c r="B18" s="42">
        <v>6</v>
      </c>
      <c r="C18" s="42">
        <v>9</v>
      </c>
      <c r="D18" s="43">
        <f t="shared" ca="1" si="3"/>
        <v>3</v>
      </c>
      <c r="E18" s="42">
        <f t="shared" ca="1" si="0"/>
        <v>0.03</v>
      </c>
      <c r="F18" s="44">
        <f t="shared" ca="1" si="1"/>
        <v>8</v>
      </c>
      <c r="G18" s="42">
        <v>8</v>
      </c>
      <c r="H18" s="42">
        <v>15</v>
      </c>
      <c r="J18" s="70"/>
      <c r="K18" s="42" t="s">
        <v>196</v>
      </c>
      <c r="L18" s="50"/>
      <c r="M18" s="52"/>
      <c r="N18" s="50"/>
      <c r="O18" s="50"/>
      <c r="P18" s="50"/>
      <c r="Q18" s="50"/>
      <c r="R18" s="52"/>
      <c r="S18" s="50"/>
      <c r="T18" s="50"/>
      <c r="U18" s="50"/>
      <c r="V18" s="50"/>
      <c r="W18" s="52"/>
      <c r="X18" s="50"/>
      <c r="Y18" s="50"/>
      <c r="Z18" s="50"/>
      <c r="AA18" s="50"/>
      <c r="AB18" s="52"/>
    </row>
    <row r="19" spans="1:28">
      <c r="A19" s="57" t="s">
        <v>260</v>
      </c>
      <c r="B19" s="58">
        <v>6</v>
      </c>
      <c r="C19" s="58">
        <v>9</v>
      </c>
      <c r="D19" s="59">
        <f t="shared" ca="1" si="3"/>
        <v>3</v>
      </c>
      <c r="E19" s="58">
        <f t="shared" ca="1" si="0"/>
        <v>0.03</v>
      </c>
      <c r="F19" s="60">
        <f t="shared" ca="1" si="1"/>
        <v>8</v>
      </c>
      <c r="G19" s="58">
        <v>8</v>
      </c>
      <c r="H19" s="58">
        <v>15</v>
      </c>
      <c r="I19" s="58"/>
      <c r="J19" s="58"/>
      <c r="K19" s="42" t="s">
        <v>196</v>
      </c>
    </row>
    <row r="20" spans="1:28" s="46" customFormat="1">
      <c r="A20" s="73" t="s">
        <v>260</v>
      </c>
      <c r="B20" s="74">
        <v>6</v>
      </c>
      <c r="C20" s="74">
        <v>9</v>
      </c>
      <c r="D20" s="75">
        <f t="shared" ca="1" si="3"/>
        <v>3</v>
      </c>
      <c r="E20" s="74">
        <f t="shared" ca="1" si="0"/>
        <v>0.03</v>
      </c>
      <c r="F20" s="76">
        <f t="shared" ca="1" si="1"/>
        <v>8</v>
      </c>
      <c r="G20" s="74">
        <v>8</v>
      </c>
      <c r="H20" s="74">
        <v>15</v>
      </c>
      <c r="I20" s="74"/>
      <c r="J20" s="74"/>
      <c r="K20" s="42" t="s">
        <v>196</v>
      </c>
      <c r="L20" s="70"/>
      <c r="M20" s="69"/>
      <c r="N20" s="70"/>
      <c r="O20" s="70"/>
      <c r="P20" s="70"/>
      <c r="Q20" s="70"/>
      <c r="R20" s="69"/>
      <c r="S20" s="70"/>
      <c r="T20" s="70"/>
      <c r="U20" s="70"/>
      <c r="V20" s="70"/>
      <c r="W20" s="69"/>
      <c r="X20" s="70"/>
      <c r="Y20" s="70"/>
      <c r="Z20" s="70"/>
      <c r="AA20" s="70"/>
      <c r="AB20" s="69"/>
    </row>
    <row r="21" spans="1:28" s="46" customFormat="1">
      <c r="A21" s="61" t="s">
        <v>260</v>
      </c>
      <c r="B21" s="62">
        <v>6</v>
      </c>
      <c r="C21" s="62">
        <v>9</v>
      </c>
      <c r="D21" s="63">
        <f t="shared" ca="1" si="3"/>
        <v>3</v>
      </c>
      <c r="E21" s="62">
        <f t="shared" ca="1" si="0"/>
        <v>0.03</v>
      </c>
      <c r="F21" s="64">
        <f t="shared" ca="1" si="1"/>
        <v>8</v>
      </c>
      <c r="G21" s="62">
        <v>8</v>
      </c>
      <c r="H21" s="62">
        <v>15</v>
      </c>
      <c r="I21" s="62"/>
      <c r="J21" s="62"/>
      <c r="K21" s="42" t="s">
        <v>196</v>
      </c>
      <c r="L21" s="70"/>
      <c r="M21" s="69"/>
      <c r="N21" s="70"/>
      <c r="O21" s="70"/>
      <c r="P21" s="70"/>
      <c r="Q21" s="70"/>
      <c r="R21" s="69"/>
      <c r="S21" s="70"/>
      <c r="T21" s="70"/>
      <c r="U21" s="70"/>
      <c r="V21" s="70"/>
      <c r="W21" s="69"/>
      <c r="X21" s="70"/>
      <c r="Y21" s="70"/>
      <c r="Z21" s="70"/>
      <c r="AA21" s="70"/>
      <c r="AB21" s="69"/>
    </row>
    <row r="22" spans="1:28" s="46" customFormat="1">
      <c r="A22" s="117" t="s">
        <v>260</v>
      </c>
      <c r="B22" s="118">
        <v>6</v>
      </c>
      <c r="C22" s="118">
        <v>9</v>
      </c>
      <c r="D22" s="119">
        <f t="shared" ca="1" si="3"/>
        <v>7</v>
      </c>
      <c r="E22" s="118">
        <f t="shared" ca="1" si="0"/>
        <v>7.0000000000000007E-2</v>
      </c>
      <c r="F22" s="120">
        <f t="shared" ca="1" si="1"/>
        <v>8</v>
      </c>
      <c r="G22" s="118">
        <v>8</v>
      </c>
      <c r="H22" s="118">
        <v>15</v>
      </c>
      <c r="I22" s="118"/>
      <c r="J22" s="118"/>
      <c r="K22" s="42" t="s">
        <v>196</v>
      </c>
      <c r="L22" s="42"/>
      <c r="M22" s="44"/>
      <c r="N22" s="42"/>
      <c r="O22" s="42"/>
      <c r="P22" s="42"/>
      <c r="Q22" s="42"/>
      <c r="R22" s="44"/>
      <c r="S22" s="42"/>
      <c r="T22" s="42"/>
      <c r="U22" s="42"/>
      <c r="V22" s="42"/>
      <c r="W22" s="44"/>
      <c r="X22" s="42"/>
      <c r="Y22" s="42"/>
      <c r="Z22" s="42"/>
      <c r="AA22" s="42"/>
      <c r="AB22" s="44"/>
    </row>
    <row r="23" spans="1:28" s="46" customFormat="1">
      <c r="A23" s="71" t="s">
        <v>38</v>
      </c>
      <c r="B23" s="70">
        <v>5</v>
      </c>
      <c r="C23" s="70">
        <v>9</v>
      </c>
      <c r="D23" s="72">
        <f t="shared" ca="1" si="3"/>
        <v>13</v>
      </c>
      <c r="E23" s="70">
        <f t="shared" ca="1" si="0"/>
        <v>0.13</v>
      </c>
      <c r="F23" s="69">
        <f t="shared" ca="1" si="1"/>
        <v>7</v>
      </c>
      <c r="G23" s="70">
        <v>7</v>
      </c>
      <c r="H23" s="70">
        <v>10</v>
      </c>
      <c r="I23" s="70">
        <v>19</v>
      </c>
      <c r="J23" s="70"/>
      <c r="K23" s="42" t="s">
        <v>196</v>
      </c>
      <c r="L23" s="50"/>
      <c r="M23" s="52"/>
      <c r="N23" s="50"/>
      <c r="O23" s="50"/>
      <c r="P23" s="50"/>
      <c r="Q23" s="50"/>
      <c r="R23" s="52"/>
      <c r="S23" s="50"/>
      <c r="T23" s="50"/>
      <c r="U23" s="50"/>
      <c r="V23" s="50"/>
      <c r="W23" s="52"/>
      <c r="X23" s="50"/>
      <c r="Y23" s="50"/>
      <c r="Z23" s="50"/>
      <c r="AA23" s="50"/>
      <c r="AB23" s="52"/>
    </row>
    <row r="24" spans="1:28" s="46" customFormat="1">
      <c r="A24" s="71" t="s">
        <v>37</v>
      </c>
      <c r="B24" s="70">
        <v>6</v>
      </c>
      <c r="C24" s="70">
        <v>7</v>
      </c>
      <c r="D24" s="72">
        <f t="shared" ca="1" si="3"/>
        <v>11</v>
      </c>
      <c r="E24" s="70">
        <f t="shared" ca="1" si="0"/>
        <v>0.11</v>
      </c>
      <c r="F24" s="69">
        <f t="shared" ca="1" si="1"/>
        <v>6</v>
      </c>
      <c r="G24" s="70">
        <v>7</v>
      </c>
      <c r="H24" s="70">
        <v>16</v>
      </c>
      <c r="I24" s="70">
        <v>18</v>
      </c>
      <c r="J24" s="70"/>
      <c r="K24" s="42" t="s">
        <v>196</v>
      </c>
      <c r="L24" s="54"/>
      <c r="M24" s="56"/>
      <c r="N24" s="54"/>
      <c r="O24" s="54"/>
      <c r="P24" s="54"/>
      <c r="Q24" s="54"/>
      <c r="R24" s="56"/>
      <c r="S24" s="54"/>
      <c r="T24" s="54"/>
      <c r="U24" s="54"/>
      <c r="V24" s="54"/>
      <c r="W24" s="56"/>
      <c r="X24" s="54"/>
      <c r="Y24" s="54"/>
      <c r="Z24" s="54"/>
      <c r="AA24" s="54"/>
      <c r="AB24" s="56"/>
    </row>
    <row r="25" spans="1:28">
      <c r="A25" s="49" t="s">
        <v>260</v>
      </c>
      <c r="B25" s="50">
        <v>6</v>
      </c>
      <c r="C25" s="50">
        <v>9</v>
      </c>
      <c r="D25" s="51">
        <f t="shared" ca="1" si="3"/>
        <v>6</v>
      </c>
      <c r="E25" s="50">
        <f t="shared" ca="1" si="0"/>
        <v>0.06</v>
      </c>
      <c r="F25" s="52">
        <f t="shared" ca="1" si="1"/>
        <v>8</v>
      </c>
      <c r="G25" s="50">
        <v>7</v>
      </c>
      <c r="H25" s="50">
        <v>15</v>
      </c>
      <c r="I25" s="50"/>
      <c r="K25" s="42" t="s">
        <v>196</v>
      </c>
    </row>
    <row r="26" spans="1:28" s="50" customFormat="1">
      <c r="A26" s="53" t="s">
        <v>260</v>
      </c>
      <c r="B26" s="54">
        <v>6</v>
      </c>
      <c r="C26" s="54">
        <v>9</v>
      </c>
      <c r="D26" s="55">
        <f t="shared" ca="1" si="3"/>
        <v>1</v>
      </c>
      <c r="E26" s="54">
        <f t="shared" ca="1" si="0"/>
        <v>0.01</v>
      </c>
      <c r="F26" s="56">
        <f t="shared" ca="1" si="1"/>
        <v>8</v>
      </c>
      <c r="G26" s="54">
        <v>7</v>
      </c>
      <c r="H26" s="54">
        <v>15</v>
      </c>
      <c r="I26" s="54"/>
      <c r="J26" s="70"/>
      <c r="K26" s="42" t="s">
        <v>196</v>
      </c>
      <c r="L26" s="42"/>
      <c r="M26" s="44"/>
      <c r="N26" s="42"/>
      <c r="O26" s="42"/>
      <c r="P26" s="42"/>
      <c r="Q26" s="42"/>
      <c r="R26" s="44"/>
      <c r="S26" s="42"/>
      <c r="T26" s="42"/>
      <c r="U26" s="42"/>
      <c r="V26" s="42"/>
      <c r="W26" s="44"/>
      <c r="X26" s="42"/>
      <c r="Y26" s="42"/>
      <c r="Z26" s="42"/>
      <c r="AA26" s="42"/>
      <c r="AB26" s="44"/>
    </row>
    <row r="27" spans="1:28" s="50" customFormat="1">
      <c r="A27" s="71" t="s">
        <v>116</v>
      </c>
      <c r="B27" s="70">
        <v>7</v>
      </c>
      <c r="C27" s="70">
        <v>8</v>
      </c>
      <c r="D27" s="72">
        <f t="shared" ca="1" si="3"/>
        <v>5</v>
      </c>
      <c r="E27" s="70">
        <f t="shared" ca="1" si="0"/>
        <v>0.05</v>
      </c>
      <c r="F27" s="69">
        <f t="shared" ca="1" si="1"/>
        <v>7</v>
      </c>
      <c r="G27" s="70">
        <v>6</v>
      </c>
      <c r="H27" s="70">
        <v>22</v>
      </c>
      <c r="I27" s="70">
        <v>6</v>
      </c>
      <c r="J27" s="70"/>
      <c r="K27" s="42" t="s">
        <v>196</v>
      </c>
      <c r="L27" s="46"/>
      <c r="M27" s="48"/>
      <c r="N27" s="46"/>
      <c r="O27" s="46"/>
      <c r="P27" s="46"/>
      <c r="Q27" s="46"/>
      <c r="R27" s="48"/>
      <c r="S27" s="46"/>
      <c r="T27" s="46"/>
      <c r="U27" s="46"/>
      <c r="V27" s="46"/>
      <c r="W27" s="48"/>
      <c r="X27" s="46"/>
      <c r="Y27" s="46"/>
      <c r="Z27" s="46"/>
      <c r="AA27" s="46"/>
      <c r="AB27" s="48"/>
    </row>
    <row r="28" spans="1:28" s="50" customFormat="1">
      <c r="A28" s="71" t="s">
        <v>43</v>
      </c>
      <c r="B28" s="70">
        <v>6</v>
      </c>
      <c r="C28" s="70">
        <v>8</v>
      </c>
      <c r="D28" s="72">
        <f t="shared" ca="1" si="3"/>
        <v>3</v>
      </c>
      <c r="E28" s="70">
        <f t="shared" ca="1" si="0"/>
        <v>0.03</v>
      </c>
      <c r="F28" s="69">
        <f t="shared" ca="1" si="1"/>
        <v>7</v>
      </c>
      <c r="G28" s="70">
        <v>6</v>
      </c>
      <c r="H28" s="70">
        <v>15</v>
      </c>
      <c r="I28" s="70">
        <v>8</v>
      </c>
      <c r="J28" s="70"/>
      <c r="K28" s="42" t="s">
        <v>196</v>
      </c>
      <c r="M28" s="52"/>
      <c r="R28" s="52"/>
      <c r="W28" s="52"/>
      <c r="AB28" s="52"/>
    </row>
    <row r="29" spans="1:28" s="50" customFormat="1">
      <c r="A29" s="71" t="s">
        <v>52</v>
      </c>
      <c r="B29" s="70">
        <v>6</v>
      </c>
      <c r="C29" s="70">
        <v>7</v>
      </c>
      <c r="D29" s="72">
        <f t="shared" ca="1" si="3"/>
        <v>12</v>
      </c>
      <c r="E29" s="70">
        <f t="shared" ca="1" si="0"/>
        <v>0.12</v>
      </c>
      <c r="F29" s="69">
        <f t="shared" ca="1" si="1"/>
        <v>6</v>
      </c>
      <c r="G29" s="70">
        <v>6</v>
      </c>
      <c r="H29" s="70">
        <v>18</v>
      </c>
      <c r="I29" s="70">
        <v>11</v>
      </c>
      <c r="J29" s="70"/>
      <c r="K29" s="42" t="s">
        <v>196</v>
      </c>
      <c r="L29" s="54"/>
      <c r="M29" s="56"/>
      <c r="N29" s="54"/>
      <c r="O29" s="54"/>
      <c r="P29" s="54"/>
      <c r="Q29" s="54"/>
      <c r="R29" s="56"/>
      <c r="S29" s="54"/>
      <c r="T29" s="54"/>
      <c r="U29" s="54"/>
      <c r="V29" s="54"/>
      <c r="W29" s="56"/>
      <c r="X29" s="54"/>
      <c r="Y29" s="54"/>
      <c r="Z29" s="54"/>
      <c r="AA29" s="54"/>
      <c r="AB29" s="56"/>
    </row>
    <row r="30" spans="1:28">
      <c r="A30" s="71" t="s">
        <v>36</v>
      </c>
      <c r="B30" s="70">
        <v>5</v>
      </c>
      <c r="C30" s="70">
        <v>6</v>
      </c>
      <c r="D30" s="72">
        <f t="shared" ca="1" si="3"/>
        <v>2</v>
      </c>
      <c r="E30" s="70">
        <f t="shared" ca="1" si="0"/>
        <v>0.02</v>
      </c>
      <c r="F30" s="69">
        <f t="shared" ca="1" si="1"/>
        <v>5</v>
      </c>
      <c r="G30" s="70">
        <v>5</v>
      </c>
      <c r="H30" s="70">
        <v>14</v>
      </c>
      <c r="I30" s="70"/>
      <c r="K30" s="42" t="s">
        <v>196</v>
      </c>
    </row>
    <row r="31" spans="1:28">
      <c r="A31" s="65"/>
      <c r="C31" s="66"/>
      <c r="D31" s="67"/>
      <c r="E31" s="66"/>
      <c r="F31" s="68"/>
      <c r="K31" s="42"/>
    </row>
    <row r="32" spans="1:28" s="54" customFormat="1">
      <c r="A32" s="65"/>
      <c r="B32" s="40"/>
      <c r="C32" s="66"/>
      <c r="D32" s="67"/>
      <c r="E32" s="66"/>
      <c r="F32" s="68"/>
      <c r="G32" s="105"/>
      <c r="H32" s="105"/>
      <c r="I32" s="105"/>
      <c r="J32" s="70"/>
      <c r="K32" s="42"/>
      <c r="L32" s="70"/>
      <c r="M32" s="69"/>
      <c r="N32" s="70"/>
      <c r="O32" s="70"/>
      <c r="P32" s="70"/>
      <c r="Q32" s="70"/>
      <c r="R32" s="69"/>
      <c r="S32" s="70"/>
      <c r="T32" s="70"/>
      <c r="U32" s="70"/>
      <c r="V32" s="70"/>
      <c r="W32" s="69"/>
      <c r="X32" s="70"/>
      <c r="Y32" s="70"/>
      <c r="Z32" s="70"/>
      <c r="AA32" s="70"/>
      <c r="AB32" s="69"/>
    </row>
    <row r="33" spans="1:28" s="54" customFormat="1">
      <c r="A33" s="65"/>
      <c r="B33" s="40"/>
      <c r="C33" s="66"/>
      <c r="D33" s="67"/>
      <c r="E33" s="66"/>
      <c r="F33" s="68"/>
      <c r="G33" s="105"/>
      <c r="H33" s="105"/>
      <c r="I33" s="105"/>
      <c r="J33" s="70"/>
      <c r="K33" s="42"/>
      <c r="L33" s="42"/>
      <c r="M33" s="44"/>
      <c r="N33" s="42"/>
      <c r="O33" s="42"/>
      <c r="P33" s="42"/>
      <c r="Q33" s="42"/>
      <c r="R33" s="44"/>
      <c r="S33" s="42"/>
      <c r="T33" s="42"/>
      <c r="U33" s="42"/>
      <c r="V33" s="42"/>
      <c r="W33" s="44"/>
      <c r="X33" s="42"/>
      <c r="Y33" s="42"/>
      <c r="Z33" s="42"/>
      <c r="AA33" s="42"/>
      <c r="AB33" s="44"/>
    </row>
    <row r="34" spans="1:28" s="54" customFormat="1">
      <c r="A34" s="65"/>
      <c r="B34" s="40"/>
      <c r="C34" s="66"/>
      <c r="D34" s="67"/>
      <c r="E34" s="66"/>
      <c r="F34" s="68"/>
      <c r="G34" s="105"/>
      <c r="H34" s="105"/>
      <c r="I34" s="105"/>
      <c r="J34" s="70"/>
      <c r="K34" s="42"/>
      <c r="L34" s="42"/>
      <c r="M34" s="44"/>
      <c r="N34" s="42"/>
      <c r="O34" s="42"/>
      <c r="P34" s="42"/>
      <c r="Q34" s="42"/>
      <c r="R34" s="44"/>
      <c r="S34" s="42"/>
      <c r="T34" s="42"/>
      <c r="U34" s="42"/>
      <c r="V34" s="42"/>
      <c r="W34" s="44"/>
      <c r="X34" s="42"/>
      <c r="Y34" s="42"/>
      <c r="Z34" s="42"/>
      <c r="AA34" s="42"/>
      <c r="AB34" s="44"/>
    </row>
    <row r="35" spans="1:28">
      <c r="A35" s="65"/>
      <c r="C35" s="66"/>
      <c r="D35" s="67"/>
      <c r="E35" s="66"/>
      <c r="F35" s="68"/>
    </row>
  </sheetData>
  <autoFilter ref="A1:J30">
    <sortState ref="A2:J29">
      <sortCondition descending="1" ref="G1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35"/>
  <sheetViews>
    <sheetView workbookViewId="0">
      <selection activeCell="J18" sqref="J18"/>
    </sheetView>
  </sheetViews>
  <sheetFormatPr defaultColWidth="0" defaultRowHeight="15"/>
  <cols>
    <col min="1" max="1" width="19" style="39" bestFit="1" customWidth="1"/>
    <col min="2" max="2" width="6.42578125" style="40" bestFit="1" customWidth="1"/>
    <col min="3" max="3" width="4.28515625" style="40" bestFit="1" customWidth="1"/>
    <col min="4" max="4" width="3" style="40" hidden="1" customWidth="1"/>
    <col min="5" max="5" width="5.28515625" style="40" bestFit="1" customWidth="1"/>
    <col min="6" max="6" width="10.28515625" style="39" bestFit="1" customWidth="1"/>
    <col min="7" max="7" width="18.85546875" style="105" customWidth="1"/>
    <col min="8" max="8" width="3.5703125" style="105" bestFit="1" customWidth="1"/>
    <col min="9" max="9" width="4" style="105" bestFit="1" customWidth="1"/>
    <col min="10" max="10" width="10.5703125" style="70" bestFit="1" customWidth="1"/>
    <col min="11" max="11" width="8.42578125" style="70" customWidth="1"/>
    <col min="12" max="12" width="5.28515625" style="40" hidden="1" customWidth="1"/>
    <col min="13" max="13" width="10.28515625" style="39" hidden="1" customWidth="1"/>
    <col min="14" max="14" width="7.42578125" style="40" hidden="1" customWidth="1"/>
    <col min="15" max="15" width="4.28515625" style="40" hidden="1" customWidth="1"/>
    <col min="16" max="16" width="3" style="40" hidden="1" customWidth="1"/>
    <col min="17" max="17" width="5.28515625" style="40" hidden="1" customWidth="1"/>
    <col min="18" max="18" width="10.28515625" style="39" hidden="1" customWidth="1"/>
    <col min="19" max="19" width="7" style="40" hidden="1" customWidth="1"/>
    <col min="20" max="20" width="4.28515625" style="40" hidden="1" customWidth="1"/>
    <col min="21" max="21" width="3" style="40" hidden="1" customWidth="1"/>
    <col min="22" max="22" width="5.28515625" style="40" hidden="1" customWidth="1"/>
    <col min="23" max="23" width="10.28515625" style="39" hidden="1" customWidth="1"/>
    <col min="24" max="24" width="6.42578125" style="40" hidden="1" customWidth="1"/>
    <col min="25" max="25" width="4.28515625" style="40" hidden="1" customWidth="1"/>
    <col min="26" max="26" width="3" style="40" hidden="1" customWidth="1"/>
    <col min="27" max="27" width="5.28515625" style="40" hidden="1" customWidth="1"/>
    <col min="28" max="28" width="10.28515625" style="39" hidden="1" customWidth="1"/>
    <col min="29" max="29" width="10.28515625" style="40" hidden="1" customWidth="1"/>
    <col min="30" max="16384" width="9.140625" style="40" hidden="1"/>
  </cols>
  <sheetData>
    <row r="1" spans="1:28" s="70" customFormat="1">
      <c r="A1" s="69" t="s">
        <v>136</v>
      </c>
      <c r="B1" s="69" t="s">
        <v>18</v>
      </c>
      <c r="C1" s="69" t="s">
        <v>17</v>
      </c>
      <c r="E1" s="69" t="s">
        <v>145</v>
      </c>
      <c r="F1" s="69" t="s">
        <v>146</v>
      </c>
      <c r="G1" s="69" t="s">
        <v>192</v>
      </c>
      <c r="H1" s="69" t="s">
        <v>13</v>
      </c>
      <c r="I1" s="69" t="s">
        <v>14</v>
      </c>
      <c r="J1" s="69" t="s">
        <v>207</v>
      </c>
      <c r="K1" s="69" t="s">
        <v>193</v>
      </c>
      <c r="L1" s="69"/>
      <c r="M1" s="69"/>
      <c r="O1" s="69"/>
      <c r="Q1" s="69"/>
      <c r="R1" s="69"/>
      <c r="T1" s="69"/>
      <c r="V1" s="69"/>
      <c r="W1" s="69"/>
      <c r="Y1" s="69"/>
      <c r="AA1" s="69"/>
      <c r="AB1" s="69"/>
    </row>
    <row r="2" spans="1:28" s="70" customFormat="1">
      <c r="A2" s="113" t="s">
        <v>259</v>
      </c>
      <c r="B2" s="114">
        <v>4</v>
      </c>
      <c r="C2" s="114">
        <v>6</v>
      </c>
      <c r="D2" s="115"/>
      <c r="E2" s="114">
        <f t="shared" ref="E2" si="0">D2/100</f>
        <v>0</v>
      </c>
      <c r="F2" s="116">
        <f t="shared" ref="F2" si="1">TRUNC(C2*(1-E2))</f>
        <v>6</v>
      </c>
      <c r="G2" s="114" t="s">
        <v>261</v>
      </c>
      <c r="H2" s="114">
        <v>50</v>
      </c>
      <c r="I2" s="114">
        <v>24</v>
      </c>
      <c r="J2" s="114"/>
      <c r="K2" s="54" t="s">
        <v>194</v>
      </c>
      <c r="M2" s="69"/>
      <c r="R2" s="69"/>
      <c r="W2" s="69"/>
      <c r="AB2" s="69"/>
    </row>
    <row r="3" spans="1:28" s="70" customFormat="1">
      <c r="A3" s="71" t="s">
        <v>40</v>
      </c>
      <c r="B3" s="70">
        <v>6</v>
      </c>
      <c r="C3" s="70">
        <v>18</v>
      </c>
      <c r="D3" s="72">
        <f t="shared" ref="D3:D15" ca="1" si="2">RANDBETWEEN(0,25)</f>
        <v>16</v>
      </c>
      <c r="E3" s="70">
        <f t="shared" ref="E3:E30" ca="1" si="3">D3/100</f>
        <v>0.16</v>
      </c>
      <c r="F3" s="69">
        <f t="shared" ref="F3:F30" ca="1" si="4">TRUNC(C3*(1-E3))</f>
        <v>15</v>
      </c>
      <c r="G3" s="70">
        <v>17</v>
      </c>
      <c r="H3" s="70">
        <v>14</v>
      </c>
      <c r="K3" s="54" t="s">
        <v>194</v>
      </c>
      <c r="M3" s="69"/>
      <c r="R3" s="69"/>
      <c r="W3" s="69"/>
      <c r="AB3" s="69"/>
    </row>
    <row r="4" spans="1:28" s="70" customFormat="1">
      <c r="A4" s="71" t="s">
        <v>45</v>
      </c>
      <c r="B4" s="70">
        <v>6</v>
      </c>
      <c r="C4" s="70">
        <v>16</v>
      </c>
      <c r="D4" s="72">
        <f t="shared" ca="1" si="2"/>
        <v>20</v>
      </c>
      <c r="E4" s="70">
        <f t="shared" ca="1" si="3"/>
        <v>0.2</v>
      </c>
      <c r="F4" s="69">
        <f t="shared" ca="1" si="4"/>
        <v>12</v>
      </c>
      <c r="G4" s="70">
        <v>14</v>
      </c>
      <c r="H4" s="70">
        <v>8</v>
      </c>
      <c r="K4" s="54" t="s">
        <v>194</v>
      </c>
      <c r="M4" s="69"/>
      <c r="R4" s="69"/>
      <c r="W4" s="69"/>
      <c r="AB4" s="69"/>
    </row>
    <row r="5" spans="1:28" s="70" customFormat="1">
      <c r="A5" s="53" t="s">
        <v>156</v>
      </c>
      <c r="B5" s="54">
        <v>5</v>
      </c>
      <c r="C5" s="54">
        <v>14</v>
      </c>
      <c r="D5" s="55">
        <f t="shared" ca="1" si="2"/>
        <v>1</v>
      </c>
      <c r="E5" s="54">
        <f t="shared" ca="1" si="3"/>
        <v>0.01</v>
      </c>
      <c r="F5" s="56">
        <f t="shared" ca="1" si="4"/>
        <v>13</v>
      </c>
      <c r="G5" s="54">
        <v>14</v>
      </c>
      <c r="H5" s="54">
        <v>13</v>
      </c>
      <c r="I5" s="54">
        <v>16</v>
      </c>
      <c r="K5" s="54" t="s">
        <v>194</v>
      </c>
      <c r="M5" s="69"/>
      <c r="R5" s="69"/>
      <c r="W5" s="69"/>
      <c r="AB5" s="69"/>
    </row>
    <row r="6" spans="1:28" s="70" customFormat="1">
      <c r="A6" s="49" t="s">
        <v>250</v>
      </c>
      <c r="B6" s="50">
        <v>5</v>
      </c>
      <c r="C6" s="50">
        <v>13</v>
      </c>
      <c r="D6" s="51">
        <f t="shared" ca="1" si="2"/>
        <v>25</v>
      </c>
      <c r="E6" s="50">
        <f t="shared" ca="1" si="3"/>
        <v>0.25</v>
      </c>
      <c r="F6" s="52">
        <f t="shared" ca="1" si="4"/>
        <v>9</v>
      </c>
      <c r="G6" s="50">
        <v>12</v>
      </c>
      <c r="H6" s="50">
        <v>18</v>
      </c>
      <c r="I6" s="50"/>
      <c r="K6" s="54" t="s">
        <v>194</v>
      </c>
      <c r="M6" s="69"/>
      <c r="R6" s="69"/>
      <c r="W6" s="69"/>
      <c r="AB6" s="69"/>
    </row>
    <row r="7" spans="1:28" s="70" customFormat="1">
      <c r="A7" s="71" t="s">
        <v>39</v>
      </c>
      <c r="B7" s="70">
        <v>5</v>
      </c>
      <c r="C7" s="70">
        <v>13</v>
      </c>
      <c r="D7" s="72">
        <f t="shared" ca="1" si="2"/>
        <v>4</v>
      </c>
      <c r="E7" s="70">
        <f t="shared" ca="1" si="3"/>
        <v>0.04</v>
      </c>
      <c r="F7" s="69">
        <f t="shared" ca="1" si="4"/>
        <v>12</v>
      </c>
      <c r="G7" s="70">
        <v>11</v>
      </c>
      <c r="H7" s="70">
        <v>18</v>
      </c>
      <c r="K7" s="54" t="s">
        <v>194</v>
      </c>
      <c r="M7" s="69"/>
      <c r="R7" s="69"/>
      <c r="W7" s="69"/>
      <c r="AB7" s="69"/>
    </row>
    <row r="8" spans="1:28" s="70" customFormat="1">
      <c r="A8" s="45" t="s">
        <v>250</v>
      </c>
      <c r="B8" s="46">
        <v>5</v>
      </c>
      <c r="C8" s="46">
        <v>13</v>
      </c>
      <c r="D8" s="47">
        <f t="shared" ca="1" si="2"/>
        <v>12</v>
      </c>
      <c r="E8" s="46">
        <f t="shared" ca="1" si="3"/>
        <v>0.12</v>
      </c>
      <c r="F8" s="48">
        <f t="shared" ca="1" si="4"/>
        <v>11</v>
      </c>
      <c r="G8" s="46">
        <v>11</v>
      </c>
      <c r="H8" s="46">
        <v>18</v>
      </c>
      <c r="I8" s="46"/>
      <c r="K8" s="54" t="s">
        <v>194</v>
      </c>
      <c r="M8" s="69"/>
      <c r="R8" s="69"/>
      <c r="W8" s="69"/>
      <c r="AB8" s="69"/>
    </row>
    <row r="9" spans="1:28" s="70" customFormat="1">
      <c r="A9" s="49" t="s">
        <v>156</v>
      </c>
      <c r="B9" s="50">
        <v>5</v>
      </c>
      <c r="C9" s="50">
        <v>14</v>
      </c>
      <c r="D9" s="51">
        <f t="shared" ca="1" si="2"/>
        <v>2</v>
      </c>
      <c r="E9" s="50">
        <f t="shared" ca="1" si="3"/>
        <v>0.02</v>
      </c>
      <c r="F9" s="52">
        <f t="shared" ca="1" si="4"/>
        <v>13</v>
      </c>
      <c r="G9" s="50">
        <v>11</v>
      </c>
      <c r="H9" s="50">
        <v>13</v>
      </c>
      <c r="I9" s="50">
        <v>16</v>
      </c>
      <c r="K9" s="54" t="s">
        <v>194</v>
      </c>
      <c r="M9" s="69"/>
      <c r="R9" s="69"/>
      <c r="W9" s="69"/>
      <c r="AB9" s="69"/>
    </row>
    <row r="10" spans="1:28" s="70" customFormat="1">
      <c r="A10" s="71" t="s">
        <v>44</v>
      </c>
      <c r="B10" s="70">
        <v>7</v>
      </c>
      <c r="C10" s="70">
        <v>13</v>
      </c>
      <c r="D10" s="72">
        <f t="shared" ca="1" si="2"/>
        <v>1</v>
      </c>
      <c r="E10" s="70">
        <f t="shared" ca="1" si="3"/>
        <v>0.01</v>
      </c>
      <c r="F10" s="69">
        <f t="shared" ca="1" si="4"/>
        <v>12</v>
      </c>
      <c r="G10" s="70">
        <v>11</v>
      </c>
      <c r="H10" s="122">
        <v>13</v>
      </c>
      <c r="I10" s="70">
        <v>8</v>
      </c>
      <c r="J10" s="70" t="s">
        <v>309</v>
      </c>
      <c r="K10" s="54" t="s">
        <v>194</v>
      </c>
      <c r="M10" s="69"/>
      <c r="R10" s="69"/>
      <c r="W10" s="69"/>
      <c r="AB10" s="69"/>
    </row>
    <row r="11" spans="1:28" s="70" customFormat="1">
      <c r="A11" s="41" t="s">
        <v>250</v>
      </c>
      <c r="B11" s="42">
        <v>5</v>
      </c>
      <c r="C11" s="42">
        <v>13</v>
      </c>
      <c r="D11" s="43">
        <f t="shared" ca="1" si="2"/>
        <v>12</v>
      </c>
      <c r="E11" s="42">
        <f t="shared" ca="1" si="3"/>
        <v>0.12</v>
      </c>
      <c r="F11" s="44">
        <f t="shared" ca="1" si="4"/>
        <v>11</v>
      </c>
      <c r="G11" s="42">
        <v>10</v>
      </c>
      <c r="H11" s="121">
        <v>5</v>
      </c>
      <c r="I11" s="42"/>
      <c r="K11" s="54" t="s">
        <v>194</v>
      </c>
      <c r="L11" s="46"/>
      <c r="M11" s="48"/>
      <c r="N11" s="46"/>
      <c r="O11" s="46"/>
      <c r="P11" s="46"/>
      <c r="Q11" s="46"/>
      <c r="R11" s="48"/>
      <c r="S11" s="46"/>
      <c r="T11" s="46"/>
      <c r="U11" s="46"/>
      <c r="V11" s="46"/>
      <c r="W11" s="48"/>
      <c r="X11" s="46"/>
      <c r="Y11" s="46"/>
      <c r="Z11" s="46"/>
      <c r="AA11" s="46"/>
      <c r="AB11" s="48"/>
    </row>
    <row r="12" spans="1:28" s="70" customFormat="1">
      <c r="A12" s="71" t="s">
        <v>42</v>
      </c>
      <c r="B12" s="70">
        <v>6</v>
      </c>
      <c r="C12" s="70">
        <v>12</v>
      </c>
      <c r="D12" s="72">
        <f t="shared" ca="1" si="2"/>
        <v>15</v>
      </c>
      <c r="E12" s="70">
        <f t="shared" ca="1" si="3"/>
        <v>0.15</v>
      </c>
      <c r="F12" s="69">
        <f t="shared" ca="1" si="4"/>
        <v>10</v>
      </c>
      <c r="G12" s="70">
        <v>10</v>
      </c>
      <c r="H12" s="70">
        <v>16</v>
      </c>
      <c r="K12" s="54" t="s">
        <v>194</v>
      </c>
      <c r="L12" s="46"/>
      <c r="M12" s="48"/>
      <c r="N12" s="46"/>
      <c r="O12" s="46"/>
      <c r="P12" s="46"/>
      <c r="Q12" s="46"/>
      <c r="R12" s="48"/>
      <c r="S12" s="46"/>
      <c r="T12" s="46"/>
      <c r="U12" s="46"/>
      <c r="V12" s="46"/>
      <c r="W12" s="48"/>
      <c r="X12" s="46"/>
      <c r="Y12" s="46"/>
      <c r="Z12" s="46"/>
      <c r="AA12" s="46"/>
      <c r="AB12" s="48"/>
    </row>
    <row r="13" spans="1:28" s="70" customFormat="1">
      <c r="A13" s="71" t="s">
        <v>41</v>
      </c>
      <c r="B13" s="70">
        <v>6</v>
      </c>
      <c r="C13" s="70">
        <v>12</v>
      </c>
      <c r="D13" s="72">
        <f t="shared" ca="1" si="2"/>
        <v>6</v>
      </c>
      <c r="E13" s="70">
        <f t="shared" ca="1" si="3"/>
        <v>0.06</v>
      </c>
      <c r="F13" s="69">
        <f t="shared" ca="1" si="4"/>
        <v>11</v>
      </c>
      <c r="G13" s="70">
        <v>10</v>
      </c>
      <c r="H13" s="70">
        <v>16</v>
      </c>
      <c r="I13" s="70">
        <v>8</v>
      </c>
      <c r="K13" s="54" t="s">
        <v>194</v>
      </c>
      <c r="L13" s="54"/>
      <c r="M13" s="56"/>
      <c r="N13" s="54"/>
      <c r="O13" s="54"/>
      <c r="P13" s="54"/>
      <c r="Q13" s="54"/>
      <c r="R13" s="56"/>
      <c r="S13" s="54"/>
      <c r="T13" s="54"/>
      <c r="U13" s="54"/>
      <c r="V13" s="54"/>
      <c r="W13" s="56"/>
      <c r="X13" s="54"/>
      <c r="Y13" s="54"/>
      <c r="Z13" s="54"/>
      <c r="AA13" s="54"/>
      <c r="AB13" s="56"/>
    </row>
    <row r="14" spans="1:28" s="42" customFormat="1">
      <c r="A14" s="73" t="s">
        <v>163</v>
      </c>
      <c r="B14" s="74">
        <v>5</v>
      </c>
      <c r="C14" s="74">
        <v>12</v>
      </c>
      <c r="D14" s="75">
        <f t="shared" ca="1" si="2"/>
        <v>10</v>
      </c>
      <c r="E14" s="74">
        <f t="shared" ca="1" si="3"/>
        <v>0.1</v>
      </c>
      <c r="F14" s="76">
        <f t="shared" ca="1" si="4"/>
        <v>10</v>
      </c>
      <c r="G14" s="74">
        <v>10</v>
      </c>
      <c r="H14" s="74">
        <v>14</v>
      </c>
      <c r="I14" s="74">
        <v>12</v>
      </c>
      <c r="J14" s="74"/>
      <c r="K14" s="54" t="s">
        <v>194</v>
      </c>
      <c r="M14" s="44"/>
      <c r="R14" s="44"/>
      <c r="W14" s="44"/>
      <c r="AB14" s="44"/>
    </row>
    <row r="15" spans="1:28" s="42" customFormat="1">
      <c r="A15" s="61" t="s">
        <v>163</v>
      </c>
      <c r="B15" s="62">
        <v>5</v>
      </c>
      <c r="C15" s="62">
        <v>12</v>
      </c>
      <c r="D15" s="63">
        <f t="shared" ca="1" si="2"/>
        <v>22</v>
      </c>
      <c r="E15" s="62">
        <f t="shared" ca="1" si="3"/>
        <v>0.22</v>
      </c>
      <c r="F15" s="64">
        <f t="shared" ca="1" si="4"/>
        <v>9</v>
      </c>
      <c r="G15" s="62">
        <v>10</v>
      </c>
      <c r="H15" s="62">
        <v>14</v>
      </c>
      <c r="I15" s="62">
        <v>12</v>
      </c>
      <c r="J15" s="62"/>
      <c r="K15" s="54" t="s">
        <v>194</v>
      </c>
      <c r="L15" s="46"/>
      <c r="M15" s="48"/>
      <c r="N15" s="46"/>
      <c r="O15" s="46"/>
      <c r="P15" s="46"/>
      <c r="Q15" s="46"/>
      <c r="R15" s="48"/>
      <c r="S15" s="46"/>
      <c r="T15" s="46"/>
      <c r="U15" s="46"/>
      <c r="V15" s="46"/>
      <c r="W15" s="48"/>
      <c r="X15" s="46"/>
      <c r="Y15" s="46"/>
      <c r="Z15" s="46"/>
      <c r="AA15" s="46"/>
      <c r="AB15" s="48"/>
    </row>
    <row r="16" spans="1:28" s="42" customFormat="1">
      <c r="A16" s="113" t="s">
        <v>259</v>
      </c>
      <c r="B16" s="114">
        <v>4</v>
      </c>
      <c r="C16" s="114">
        <v>6</v>
      </c>
      <c r="D16" s="115"/>
      <c r="E16" s="114">
        <f t="shared" si="3"/>
        <v>0</v>
      </c>
      <c r="F16" s="116">
        <f t="shared" si="4"/>
        <v>6</v>
      </c>
      <c r="G16" s="114" t="s">
        <v>261</v>
      </c>
      <c r="H16" s="114">
        <v>50</v>
      </c>
      <c r="I16" s="114">
        <v>24</v>
      </c>
      <c r="J16" s="114"/>
      <c r="K16" s="42" t="s">
        <v>196</v>
      </c>
      <c r="L16" s="46"/>
      <c r="M16" s="48"/>
      <c r="N16" s="46"/>
      <c r="O16" s="46"/>
      <c r="P16" s="46"/>
      <c r="Q16" s="46"/>
      <c r="R16" s="48"/>
      <c r="S16" s="46"/>
      <c r="T16" s="46"/>
      <c r="U16" s="46"/>
      <c r="V16" s="46"/>
      <c r="W16" s="48"/>
      <c r="X16" s="46"/>
      <c r="Y16" s="46"/>
      <c r="Z16" s="46"/>
      <c r="AA16" s="46"/>
      <c r="AB16" s="48"/>
    </row>
    <row r="17" spans="1:28" s="42" customFormat="1">
      <c r="A17" s="45" t="s">
        <v>260</v>
      </c>
      <c r="B17" s="46">
        <v>6</v>
      </c>
      <c r="C17" s="46">
        <v>9</v>
      </c>
      <c r="D17" s="47">
        <f t="shared" ref="D17:D30" ca="1" si="5">RANDBETWEEN(0,25)</f>
        <v>3</v>
      </c>
      <c r="E17" s="46">
        <f t="shared" ca="1" si="3"/>
        <v>0.03</v>
      </c>
      <c r="F17" s="48">
        <f t="shared" ca="1" si="4"/>
        <v>8</v>
      </c>
      <c r="G17" s="46">
        <v>8</v>
      </c>
      <c r="H17" s="46">
        <v>15</v>
      </c>
      <c r="I17" s="46"/>
      <c r="J17" s="70"/>
      <c r="K17" s="42" t="s">
        <v>196</v>
      </c>
      <c r="L17" s="50"/>
      <c r="M17" s="52"/>
      <c r="N17" s="50"/>
      <c r="O17" s="50"/>
      <c r="P17" s="50"/>
      <c r="Q17" s="50"/>
      <c r="R17" s="52"/>
      <c r="S17" s="50"/>
      <c r="T17" s="50"/>
      <c r="U17" s="50"/>
      <c r="V17" s="50"/>
      <c r="W17" s="52"/>
      <c r="X17" s="50"/>
      <c r="Y17" s="50"/>
      <c r="Z17" s="50"/>
      <c r="AA17" s="50"/>
      <c r="AB17" s="52"/>
    </row>
    <row r="18" spans="1:28" s="42" customFormat="1">
      <c r="A18" s="41" t="s">
        <v>260</v>
      </c>
      <c r="B18" s="42">
        <v>6</v>
      </c>
      <c r="C18" s="42">
        <v>9</v>
      </c>
      <c r="D18" s="43">
        <f t="shared" ca="1" si="5"/>
        <v>24</v>
      </c>
      <c r="E18" s="42">
        <f t="shared" ca="1" si="3"/>
        <v>0.24</v>
      </c>
      <c r="F18" s="44">
        <f t="shared" ca="1" si="4"/>
        <v>6</v>
      </c>
      <c r="G18" s="42">
        <v>8</v>
      </c>
      <c r="H18" s="42">
        <v>10</v>
      </c>
      <c r="J18" s="70"/>
      <c r="K18" s="42" t="s">
        <v>196</v>
      </c>
      <c r="L18" s="50"/>
      <c r="M18" s="52"/>
      <c r="N18" s="50"/>
      <c r="O18" s="50"/>
      <c r="P18" s="50"/>
      <c r="Q18" s="50"/>
      <c r="R18" s="52"/>
      <c r="S18" s="50"/>
      <c r="T18" s="50"/>
      <c r="U18" s="50"/>
      <c r="V18" s="50"/>
      <c r="W18" s="52"/>
      <c r="X18" s="50"/>
      <c r="Y18" s="50"/>
      <c r="Z18" s="50"/>
      <c r="AA18" s="50"/>
      <c r="AB18" s="52"/>
    </row>
    <row r="19" spans="1:28">
      <c r="A19" s="49" t="s">
        <v>260</v>
      </c>
      <c r="B19" s="50">
        <v>6</v>
      </c>
      <c r="C19" s="50">
        <v>9</v>
      </c>
      <c r="D19" s="51">
        <f t="shared" ca="1" si="5"/>
        <v>16</v>
      </c>
      <c r="E19" s="50">
        <f t="shared" ca="1" si="3"/>
        <v>0.16</v>
      </c>
      <c r="F19" s="52">
        <f t="shared" ca="1" si="4"/>
        <v>7</v>
      </c>
      <c r="G19" s="50">
        <v>8</v>
      </c>
      <c r="H19" s="50">
        <v>15</v>
      </c>
      <c r="I19" s="50"/>
      <c r="K19" s="42" t="s">
        <v>196</v>
      </c>
    </row>
    <row r="20" spans="1:28" s="46" customFormat="1">
      <c r="A20" s="53" t="s">
        <v>260</v>
      </c>
      <c r="B20" s="54">
        <v>6</v>
      </c>
      <c r="C20" s="54">
        <v>9</v>
      </c>
      <c r="D20" s="55">
        <f t="shared" ca="1" si="5"/>
        <v>13</v>
      </c>
      <c r="E20" s="54">
        <f t="shared" ca="1" si="3"/>
        <v>0.13</v>
      </c>
      <c r="F20" s="56">
        <f t="shared" ca="1" si="4"/>
        <v>7</v>
      </c>
      <c r="G20" s="54">
        <v>8</v>
      </c>
      <c r="H20" s="54">
        <v>15</v>
      </c>
      <c r="I20" s="54"/>
      <c r="J20" s="70"/>
      <c r="K20" s="42" t="s">
        <v>196</v>
      </c>
      <c r="L20" s="70"/>
      <c r="M20" s="69"/>
      <c r="N20" s="70"/>
      <c r="O20" s="70"/>
      <c r="P20" s="70"/>
      <c r="Q20" s="70"/>
      <c r="R20" s="69"/>
      <c r="S20" s="70"/>
      <c r="T20" s="70"/>
      <c r="U20" s="70"/>
      <c r="V20" s="70"/>
      <c r="W20" s="69"/>
      <c r="X20" s="70"/>
      <c r="Y20" s="70"/>
      <c r="Z20" s="70"/>
      <c r="AA20" s="70"/>
      <c r="AB20" s="69"/>
    </row>
    <row r="21" spans="1:28" s="46" customFormat="1">
      <c r="A21" s="57" t="s">
        <v>260</v>
      </c>
      <c r="B21" s="58">
        <v>6</v>
      </c>
      <c r="C21" s="58">
        <v>9</v>
      </c>
      <c r="D21" s="59">
        <f t="shared" ca="1" si="5"/>
        <v>11</v>
      </c>
      <c r="E21" s="58">
        <f t="shared" ca="1" si="3"/>
        <v>0.11</v>
      </c>
      <c r="F21" s="60">
        <f t="shared" ca="1" si="4"/>
        <v>8</v>
      </c>
      <c r="G21" s="58">
        <v>7</v>
      </c>
      <c r="H21" s="58">
        <v>15</v>
      </c>
      <c r="I21" s="58"/>
      <c r="J21" s="58"/>
      <c r="K21" s="42" t="s">
        <v>196</v>
      </c>
      <c r="L21" s="70"/>
      <c r="M21" s="69"/>
      <c r="N21" s="70"/>
      <c r="O21" s="70"/>
      <c r="P21" s="70"/>
      <c r="Q21" s="70"/>
      <c r="R21" s="69"/>
      <c r="S21" s="70"/>
      <c r="T21" s="70"/>
      <c r="U21" s="70"/>
      <c r="V21" s="70"/>
      <c r="W21" s="69"/>
      <c r="X21" s="70"/>
      <c r="Y21" s="70"/>
      <c r="Z21" s="70"/>
      <c r="AA21" s="70"/>
      <c r="AB21" s="69"/>
    </row>
    <row r="22" spans="1:28" s="46" customFormat="1">
      <c r="A22" s="73" t="s">
        <v>260</v>
      </c>
      <c r="B22" s="74">
        <v>6</v>
      </c>
      <c r="C22" s="74">
        <v>9</v>
      </c>
      <c r="D22" s="75">
        <f t="shared" ca="1" si="5"/>
        <v>2</v>
      </c>
      <c r="E22" s="74">
        <f t="shared" ca="1" si="3"/>
        <v>0.02</v>
      </c>
      <c r="F22" s="76">
        <f t="shared" ca="1" si="4"/>
        <v>8</v>
      </c>
      <c r="G22" s="74">
        <v>7</v>
      </c>
      <c r="H22" s="74">
        <v>15</v>
      </c>
      <c r="I22" s="74"/>
      <c r="J22" s="74"/>
      <c r="K22" s="42" t="s">
        <v>196</v>
      </c>
      <c r="L22" s="42"/>
      <c r="M22" s="44"/>
      <c r="N22" s="42"/>
      <c r="O22" s="42"/>
      <c r="P22" s="42"/>
      <c r="Q22" s="42"/>
      <c r="R22" s="44"/>
      <c r="S22" s="42"/>
      <c r="T22" s="42"/>
      <c r="U22" s="42"/>
      <c r="V22" s="42"/>
      <c r="W22" s="44"/>
      <c r="X22" s="42"/>
      <c r="Y22" s="42"/>
      <c r="Z22" s="42"/>
      <c r="AA22" s="42"/>
      <c r="AB22" s="44"/>
    </row>
    <row r="23" spans="1:28" s="46" customFormat="1">
      <c r="A23" s="61" t="s">
        <v>260</v>
      </c>
      <c r="B23" s="62">
        <v>6</v>
      </c>
      <c r="C23" s="62">
        <v>9</v>
      </c>
      <c r="D23" s="63">
        <f t="shared" ca="1" si="5"/>
        <v>4</v>
      </c>
      <c r="E23" s="62">
        <f t="shared" ca="1" si="3"/>
        <v>0.04</v>
      </c>
      <c r="F23" s="64">
        <f t="shared" ca="1" si="4"/>
        <v>8</v>
      </c>
      <c r="G23" s="62">
        <v>7</v>
      </c>
      <c r="H23" s="62">
        <v>15</v>
      </c>
      <c r="I23" s="62"/>
      <c r="J23" s="62"/>
      <c r="K23" s="42" t="s">
        <v>196</v>
      </c>
      <c r="L23" s="50"/>
      <c r="M23" s="52"/>
      <c r="N23" s="50"/>
      <c r="O23" s="50"/>
      <c r="P23" s="50"/>
      <c r="Q23" s="50"/>
      <c r="R23" s="52"/>
      <c r="S23" s="50"/>
      <c r="T23" s="50"/>
      <c r="U23" s="50"/>
      <c r="V23" s="50"/>
      <c r="W23" s="52"/>
      <c r="X23" s="50"/>
      <c r="Y23" s="50"/>
      <c r="Z23" s="50"/>
      <c r="AA23" s="50"/>
      <c r="AB23" s="52"/>
    </row>
    <row r="24" spans="1:28" s="46" customFormat="1">
      <c r="A24" s="117" t="s">
        <v>260</v>
      </c>
      <c r="B24" s="118">
        <v>6</v>
      </c>
      <c r="C24" s="118">
        <v>9</v>
      </c>
      <c r="D24" s="119">
        <f t="shared" ca="1" si="5"/>
        <v>1</v>
      </c>
      <c r="E24" s="118">
        <f t="shared" ca="1" si="3"/>
        <v>0.01</v>
      </c>
      <c r="F24" s="120">
        <f t="shared" ca="1" si="4"/>
        <v>8</v>
      </c>
      <c r="G24" s="118">
        <v>7</v>
      </c>
      <c r="H24" s="118">
        <v>15</v>
      </c>
      <c r="I24" s="118"/>
      <c r="J24" s="118"/>
      <c r="K24" s="42" t="s">
        <v>196</v>
      </c>
      <c r="L24" s="54"/>
      <c r="M24" s="56"/>
      <c r="N24" s="54"/>
      <c r="O24" s="54"/>
      <c r="P24" s="54"/>
      <c r="Q24" s="54"/>
      <c r="R24" s="56"/>
      <c r="S24" s="54"/>
      <c r="T24" s="54"/>
      <c r="U24" s="54"/>
      <c r="V24" s="54"/>
      <c r="W24" s="56"/>
      <c r="X24" s="54"/>
      <c r="Y24" s="54"/>
      <c r="Z24" s="54"/>
      <c r="AA24" s="54"/>
      <c r="AB24" s="56"/>
    </row>
    <row r="25" spans="1:28">
      <c r="A25" s="71" t="s">
        <v>38</v>
      </c>
      <c r="B25" s="70">
        <v>5</v>
      </c>
      <c r="C25" s="70">
        <v>9</v>
      </c>
      <c r="D25" s="72">
        <f t="shared" ca="1" si="5"/>
        <v>15</v>
      </c>
      <c r="E25" s="70">
        <f t="shared" ca="1" si="3"/>
        <v>0.15</v>
      </c>
      <c r="F25" s="69">
        <f t="shared" ca="1" si="4"/>
        <v>7</v>
      </c>
      <c r="G25" s="70">
        <v>7</v>
      </c>
      <c r="H25" s="70">
        <v>10</v>
      </c>
      <c r="I25" s="70">
        <v>19</v>
      </c>
      <c r="K25" s="42" t="s">
        <v>196</v>
      </c>
    </row>
    <row r="26" spans="1:28" s="50" customFormat="1">
      <c r="A26" s="71" t="s">
        <v>43</v>
      </c>
      <c r="B26" s="70">
        <v>6</v>
      </c>
      <c r="C26" s="70">
        <v>8</v>
      </c>
      <c r="D26" s="72">
        <f t="shared" ca="1" si="5"/>
        <v>22</v>
      </c>
      <c r="E26" s="70">
        <f t="shared" ca="1" si="3"/>
        <v>0.22</v>
      </c>
      <c r="F26" s="69">
        <f t="shared" ca="1" si="4"/>
        <v>6</v>
      </c>
      <c r="G26" s="70">
        <v>7</v>
      </c>
      <c r="H26" s="70">
        <v>15</v>
      </c>
      <c r="I26" s="70">
        <v>8</v>
      </c>
      <c r="J26" s="70"/>
      <c r="K26" s="42" t="s">
        <v>196</v>
      </c>
      <c r="L26" s="42"/>
      <c r="M26" s="44"/>
      <c r="N26" s="42"/>
      <c r="O26" s="42"/>
      <c r="P26" s="42"/>
      <c r="Q26" s="42"/>
      <c r="R26" s="44"/>
      <c r="S26" s="42"/>
      <c r="T26" s="42"/>
      <c r="U26" s="42"/>
      <c r="V26" s="42"/>
      <c r="W26" s="44"/>
      <c r="X26" s="42"/>
      <c r="Y26" s="42"/>
      <c r="Z26" s="42"/>
      <c r="AA26" s="42"/>
      <c r="AB26" s="44"/>
    </row>
    <row r="27" spans="1:28" s="50" customFormat="1">
      <c r="A27" s="71" t="s">
        <v>37</v>
      </c>
      <c r="B27" s="70">
        <v>6</v>
      </c>
      <c r="C27" s="70">
        <v>7</v>
      </c>
      <c r="D27" s="72">
        <f t="shared" ca="1" si="5"/>
        <v>4</v>
      </c>
      <c r="E27" s="70">
        <f t="shared" ca="1" si="3"/>
        <v>0.04</v>
      </c>
      <c r="F27" s="69">
        <f t="shared" ca="1" si="4"/>
        <v>6</v>
      </c>
      <c r="G27" s="70">
        <v>6</v>
      </c>
      <c r="H27" s="70">
        <v>16</v>
      </c>
      <c r="I27" s="70">
        <v>18</v>
      </c>
      <c r="J27" s="70"/>
      <c r="K27" s="42" t="s">
        <v>196</v>
      </c>
      <c r="L27" s="46"/>
      <c r="M27" s="48"/>
      <c r="N27" s="46"/>
      <c r="O27" s="46"/>
      <c r="P27" s="46"/>
      <c r="Q27" s="46"/>
      <c r="R27" s="48"/>
      <c r="S27" s="46"/>
      <c r="T27" s="46"/>
      <c r="U27" s="46"/>
      <c r="V27" s="46"/>
      <c r="W27" s="48"/>
      <c r="X27" s="46"/>
      <c r="Y27" s="46"/>
      <c r="Z27" s="46"/>
      <c r="AA27" s="46"/>
      <c r="AB27" s="48"/>
    </row>
    <row r="28" spans="1:28" s="50" customFormat="1">
      <c r="A28" s="71" t="s">
        <v>116</v>
      </c>
      <c r="B28" s="70">
        <v>7</v>
      </c>
      <c r="C28" s="70">
        <v>8</v>
      </c>
      <c r="D28" s="72">
        <f t="shared" ca="1" si="5"/>
        <v>17</v>
      </c>
      <c r="E28" s="70">
        <f t="shared" ca="1" si="3"/>
        <v>0.17</v>
      </c>
      <c r="F28" s="69">
        <f t="shared" ca="1" si="4"/>
        <v>6</v>
      </c>
      <c r="G28" s="70">
        <v>6</v>
      </c>
      <c r="H28" s="70">
        <v>22</v>
      </c>
      <c r="I28" s="70">
        <v>6</v>
      </c>
      <c r="J28" s="70"/>
      <c r="K28" s="42" t="s">
        <v>196</v>
      </c>
      <c r="M28" s="52"/>
      <c r="R28" s="52"/>
      <c r="W28" s="52"/>
      <c r="AB28" s="52"/>
    </row>
    <row r="29" spans="1:28" s="50" customFormat="1">
      <c r="A29" s="71" t="s">
        <v>52</v>
      </c>
      <c r="B29" s="70">
        <v>6</v>
      </c>
      <c r="C29" s="70">
        <v>7</v>
      </c>
      <c r="D29" s="72">
        <f t="shared" ca="1" si="5"/>
        <v>0</v>
      </c>
      <c r="E29" s="70">
        <f t="shared" ca="1" si="3"/>
        <v>0</v>
      </c>
      <c r="F29" s="69">
        <f t="shared" ca="1" si="4"/>
        <v>7</v>
      </c>
      <c r="G29" s="70">
        <v>6</v>
      </c>
      <c r="H29" s="70">
        <v>18</v>
      </c>
      <c r="I29" s="70">
        <v>11</v>
      </c>
      <c r="J29" s="70"/>
      <c r="K29" s="42" t="s">
        <v>196</v>
      </c>
      <c r="L29" s="54"/>
      <c r="M29" s="56"/>
      <c r="N29" s="54"/>
      <c r="O29" s="54"/>
      <c r="P29" s="54"/>
      <c r="Q29" s="54"/>
      <c r="R29" s="56"/>
      <c r="S29" s="54"/>
      <c r="T29" s="54"/>
      <c r="U29" s="54"/>
      <c r="V29" s="54"/>
      <c r="W29" s="56"/>
      <c r="X29" s="54"/>
      <c r="Y29" s="54"/>
      <c r="Z29" s="54"/>
      <c r="AA29" s="54"/>
      <c r="AB29" s="56"/>
    </row>
    <row r="30" spans="1:28">
      <c r="A30" s="71" t="s">
        <v>36</v>
      </c>
      <c r="B30" s="70">
        <v>5</v>
      </c>
      <c r="C30" s="70">
        <v>6</v>
      </c>
      <c r="D30" s="72">
        <f t="shared" ca="1" si="5"/>
        <v>20</v>
      </c>
      <c r="E30" s="70">
        <f t="shared" ca="1" si="3"/>
        <v>0.2</v>
      </c>
      <c r="F30" s="69">
        <f t="shared" ca="1" si="4"/>
        <v>4</v>
      </c>
      <c r="G30" s="70">
        <v>4</v>
      </c>
      <c r="H30" s="70">
        <v>14</v>
      </c>
      <c r="I30" s="70"/>
      <c r="K30" s="42" t="s">
        <v>196</v>
      </c>
    </row>
    <row r="31" spans="1:28">
      <c r="A31" s="65"/>
      <c r="C31" s="66"/>
      <c r="D31" s="67"/>
      <c r="E31" s="66"/>
      <c r="F31" s="68"/>
      <c r="K31" s="42"/>
    </row>
    <row r="32" spans="1:28" s="54" customFormat="1">
      <c r="A32" s="65"/>
      <c r="B32" s="40"/>
      <c r="C32" s="66"/>
      <c r="D32" s="67"/>
      <c r="E32" s="66"/>
      <c r="F32" s="68"/>
      <c r="G32" s="105"/>
      <c r="H32" s="105"/>
      <c r="I32" s="105"/>
      <c r="J32" s="70"/>
      <c r="K32" s="42"/>
      <c r="L32" s="70"/>
      <c r="M32" s="69"/>
      <c r="N32" s="70"/>
      <c r="O32" s="70"/>
      <c r="P32" s="70"/>
      <c r="Q32" s="70"/>
      <c r="R32" s="69"/>
      <c r="S32" s="70"/>
      <c r="T32" s="70"/>
      <c r="U32" s="70"/>
      <c r="V32" s="70"/>
      <c r="W32" s="69"/>
      <c r="X32" s="70"/>
      <c r="Y32" s="70"/>
      <c r="Z32" s="70"/>
      <c r="AA32" s="70"/>
      <c r="AB32" s="69"/>
    </row>
    <row r="33" spans="1:28" s="54" customFormat="1">
      <c r="A33" s="65"/>
      <c r="B33" s="40"/>
      <c r="C33" s="66"/>
      <c r="D33" s="67"/>
      <c r="E33" s="66"/>
      <c r="F33" s="68"/>
      <c r="G33" s="105"/>
      <c r="H33" s="105"/>
      <c r="I33" s="105"/>
      <c r="J33" s="70"/>
      <c r="K33" s="42"/>
      <c r="L33" s="42"/>
      <c r="M33" s="44"/>
      <c r="N33" s="42"/>
      <c r="O33" s="42"/>
      <c r="P33" s="42"/>
      <c r="Q33" s="42"/>
      <c r="R33" s="44"/>
      <c r="S33" s="42"/>
      <c r="T33" s="42"/>
      <c r="U33" s="42"/>
      <c r="V33" s="42"/>
      <c r="W33" s="44"/>
      <c r="X33" s="42"/>
      <c r="Y33" s="42"/>
      <c r="Z33" s="42"/>
      <c r="AA33" s="42"/>
      <c r="AB33" s="44"/>
    </row>
    <row r="34" spans="1:28" s="54" customFormat="1">
      <c r="A34" s="65"/>
      <c r="B34" s="40"/>
      <c r="C34" s="66"/>
      <c r="D34" s="67"/>
      <c r="E34" s="66"/>
      <c r="F34" s="68"/>
      <c r="G34" s="105"/>
      <c r="H34" s="105"/>
      <c r="I34" s="105"/>
      <c r="J34" s="70"/>
      <c r="K34" s="42"/>
      <c r="L34" s="42"/>
      <c r="M34" s="44"/>
      <c r="N34" s="42"/>
      <c r="O34" s="42"/>
      <c r="P34" s="42"/>
      <c r="Q34" s="42"/>
      <c r="R34" s="44"/>
      <c r="S34" s="42"/>
      <c r="T34" s="42"/>
      <c r="U34" s="42"/>
      <c r="V34" s="42"/>
      <c r="W34" s="44"/>
      <c r="X34" s="42"/>
      <c r="Y34" s="42"/>
      <c r="Z34" s="42"/>
      <c r="AA34" s="42"/>
      <c r="AB34" s="44"/>
    </row>
    <row r="35" spans="1:28">
      <c r="A35" s="65"/>
      <c r="C35" s="66"/>
      <c r="D35" s="67"/>
      <c r="E35" s="66"/>
      <c r="F35" s="68"/>
    </row>
  </sheetData>
  <autoFilter ref="A1:J30">
    <sortState ref="A3:J30">
      <sortCondition descending="1" ref="G1:G30"/>
    </sortState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C35"/>
  <sheetViews>
    <sheetView workbookViewId="0">
      <selection activeCell="I15" sqref="I15"/>
    </sheetView>
  </sheetViews>
  <sheetFormatPr defaultColWidth="0" defaultRowHeight="15"/>
  <cols>
    <col min="1" max="1" width="19" style="39" bestFit="1" customWidth="1"/>
    <col min="2" max="2" width="6.42578125" style="40" bestFit="1" customWidth="1"/>
    <col min="3" max="3" width="4.28515625" style="40" bestFit="1" customWidth="1"/>
    <col min="4" max="4" width="5.28515625" style="40" bestFit="1" customWidth="1"/>
    <col min="5" max="5" width="10.28515625" style="39" bestFit="1" customWidth="1"/>
    <col min="6" max="6" width="18.85546875" style="105" customWidth="1"/>
    <col min="7" max="7" width="3.5703125" style="105" bestFit="1" customWidth="1"/>
    <col min="8" max="8" width="4" style="105" bestFit="1" customWidth="1"/>
    <col min="9" max="9" width="10.5703125" style="70" bestFit="1" customWidth="1"/>
    <col min="10" max="10" width="8.42578125" style="70" customWidth="1"/>
    <col min="11" max="11" width="5.28515625" style="40" hidden="1" customWidth="1"/>
    <col min="12" max="12" width="10.28515625" style="39" hidden="1" customWidth="1"/>
    <col min="13" max="13" width="7.42578125" style="40" hidden="1" customWidth="1"/>
    <col min="14" max="14" width="4.28515625" style="40" hidden="1" customWidth="1"/>
    <col min="15" max="15" width="3" style="40" hidden="1" customWidth="1"/>
    <col min="16" max="16" width="5.28515625" style="40" hidden="1" customWidth="1"/>
    <col min="17" max="17" width="10.28515625" style="39" hidden="1" customWidth="1"/>
    <col min="18" max="18" width="7" style="40" hidden="1" customWidth="1"/>
    <col min="19" max="19" width="4.28515625" style="40" hidden="1" customWidth="1"/>
    <col min="20" max="20" width="3" style="40" hidden="1" customWidth="1"/>
    <col min="21" max="21" width="5.28515625" style="40" hidden="1" customWidth="1"/>
    <col min="22" max="22" width="10.28515625" style="39" hidden="1" customWidth="1"/>
    <col min="23" max="23" width="6.42578125" style="40" hidden="1" customWidth="1"/>
    <col min="24" max="24" width="4.28515625" style="40" hidden="1" customWidth="1"/>
    <col min="25" max="25" width="3" style="40" hidden="1" customWidth="1"/>
    <col min="26" max="26" width="5.28515625" style="40" hidden="1" customWidth="1"/>
    <col min="27" max="27" width="10.28515625" style="39" hidden="1" customWidth="1"/>
    <col min="28" max="29" width="10.28515625" style="40" hidden="1" customWidth="1"/>
    <col min="30" max="16384" width="9.140625" style="40" hidden="1"/>
  </cols>
  <sheetData>
    <row r="1" spans="1:27" s="70" customFormat="1">
      <c r="A1" s="69" t="s">
        <v>136</v>
      </c>
      <c r="B1" s="69" t="s">
        <v>18</v>
      </c>
      <c r="C1" s="69" t="s">
        <v>17</v>
      </c>
      <c r="D1" s="69" t="s">
        <v>145</v>
      </c>
      <c r="E1" s="69" t="s">
        <v>146</v>
      </c>
      <c r="F1" s="69" t="s">
        <v>192</v>
      </c>
      <c r="G1" s="69" t="s">
        <v>13</v>
      </c>
      <c r="H1" s="69" t="s">
        <v>14</v>
      </c>
      <c r="I1" s="69" t="s">
        <v>207</v>
      </c>
      <c r="J1" s="69" t="s">
        <v>193</v>
      </c>
      <c r="K1" s="69"/>
      <c r="L1" s="69"/>
      <c r="N1" s="69"/>
      <c r="P1" s="69"/>
      <c r="Q1" s="69"/>
      <c r="S1" s="69"/>
      <c r="U1" s="69"/>
      <c r="V1" s="69"/>
      <c r="X1" s="69"/>
      <c r="Z1" s="69"/>
      <c r="AA1" s="69"/>
    </row>
    <row r="2" spans="1:27" s="70" customFormat="1">
      <c r="A2" s="113" t="s">
        <v>259</v>
      </c>
      <c r="B2" s="114">
        <v>4</v>
      </c>
      <c r="C2" s="114">
        <v>6</v>
      </c>
      <c r="D2" s="129">
        <f t="shared" ref="D2" ca="1" si="0">(RANDBETWEEN(0,25))/100</f>
        <v>0.11</v>
      </c>
      <c r="E2" s="116">
        <f t="shared" ref="E2:E30" ca="1" si="1">TRUNC(C2*(1-D2))</f>
        <v>5</v>
      </c>
      <c r="F2" s="114" t="s">
        <v>261</v>
      </c>
      <c r="G2" s="114">
        <v>50</v>
      </c>
      <c r="H2" s="114">
        <v>24</v>
      </c>
      <c r="I2" s="114"/>
      <c r="J2" s="54" t="s">
        <v>194</v>
      </c>
      <c r="L2" s="69"/>
      <c r="Q2" s="69"/>
      <c r="V2" s="69"/>
      <c r="AA2" s="69"/>
    </row>
    <row r="3" spans="1:27" s="70" customFormat="1">
      <c r="A3" s="71" t="s">
        <v>45</v>
      </c>
      <c r="B3" s="70">
        <v>6</v>
      </c>
      <c r="C3" s="70">
        <v>16</v>
      </c>
      <c r="D3" s="124">
        <f ca="1">(RANDBETWEEN(0,25))/100</f>
        <v>0.11</v>
      </c>
      <c r="E3" s="69">
        <f t="shared" ca="1" si="1"/>
        <v>14</v>
      </c>
      <c r="F3" s="70">
        <v>15</v>
      </c>
      <c r="G3" s="70">
        <v>8</v>
      </c>
      <c r="J3" s="54" t="s">
        <v>194</v>
      </c>
      <c r="L3" s="69"/>
      <c r="Q3" s="69"/>
      <c r="V3" s="69"/>
      <c r="AA3" s="69"/>
    </row>
    <row r="4" spans="1:27" s="70" customFormat="1">
      <c r="A4" s="71" t="s">
        <v>40</v>
      </c>
      <c r="B4" s="70">
        <v>6</v>
      </c>
      <c r="C4" s="70">
        <v>18</v>
      </c>
      <c r="D4" s="124">
        <f t="shared" ref="D4:D17" ca="1" si="2">(RANDBETWEEN(0,25))/100</f>
        <v>0.19</v>
      </c>
      <c r="E4" s="69">
        <f t="shared" ca="1" si="1"/>
        <v>14</v>
      </c>
      <c r="F4" s="70">
        <v>14</v>
      </c>
      <c r="G4" s="70">
        <v>14</v>
      </c>
      <c r="J4" s="54" t="s">
        <v>194</v>
      </c>
      <c r="L4" s="69"/>
      <c r="Q4" s="69"/>
      <c r="V4" s="69"/>
      <c r="AA4" s="69"/>
    </row>
    <row r="5" spans="1:27" s="70" customFormat="1">
      <c r="A5" s="49" t="s">
        <v>250</v>
      </c>
      <c r="B5" s="50">
        <v>5</v>
      </c>
      <c r="C5" s="50">
        <v>13</v>
      </c>
      <c r="D5" s="124">
        <f t="shared" ca="1" si="2"/>
        <v>0.11</v>
      </c>
      <c r="E5" s="52">
        <f t="shared" ca="1" si="1"/>
        <v>11</v>
      </c>
      <c r="F5" s="50">
        <v>12</v>
      </c>
      <c r="G5" s="50">
        <v>18</v>
      </c>
      <c r="H5" s="50"/>
      <c r="J5" s="54" t="s">
        <v>194</v>
      </c>
      <c r="L5" s="69"/>
      <c r="Q5" s="69"/>
      <c r="V5" s="69"/>
      <c r="AA5" s="69"/>
    </row>
    <row r="6" spans="1:27" s="70" customFormat="1">
      <c r="A6" s="71" t="s">
        <v>39</v>
      </c>
      <c r="B6" s="70">
        <v>5</v>
      </c>
      <c r="C6" s="70">
        <v>13</v>
      </c>
      <c r="D6" s="124">
        <f t="shared" ca="1" si="2"/>
        <v>0.23</v>
      </c>
      <c r="E6" s="69">
        <f t="shared" ca="1" si="1"/>
        <v>10</v>
      </c>
      <c r="F6" s="70">
        <v>11</v>
      </c>
      <c r="G6" s="70">
        <v>18</v>
      </c>
      <c r="J6" s="54" t="s">
        <v>194</v>
      </c>
      <c r="L6" s="69"/>
      <c r="Q6" s="69"/>
      <c r="V6" s="69"/>
      <c r="AA6" s="69"/>
    </row>
    <row r="7" spans="1:27" s="70" customFormat="1">
      <c r="A7" s="49" t="s">
        <v>156</v>
      </c>
      <c r="B7" s="50">
        <v>5</v>
      </c>
      <c r="C7" s="50">
        <v>14</v>
      </c>
      <c r="D7" s="125">
        <f t="shared" ca="1" si="2"/>
        <v>0.05</v>
      </c>
      <c r="E7" s="52">
        <f t="shared" ca="1" si="1"/>
        <v>13</v>
      </c>
      <c r="F7" s="50">
        <v>11</v>
      </c>
      <c r="G7" s="50">
        <v>13</v>
      </c>
      <c r="H7" s="50">
        <v>16</v>
      </c>
      <c r="J7" s="54" t="s">
        <v>194</v>
      </c>
      <c r="L7" s="69"/>
      <c r="Q7" s="69"/>
      <c r="V7" s="69"/>
      <c r="AA7" s="69"/>
    </row>
    <row r="8" spans="1:27" s="70" customFormat="1">
      <c r="A8" s="71" t="s">
        <v>42</v>
      </c>
      <c r="B8" s="70">
        <v>6</v>
      </c>
      <c r="C8" s="70">
        <v>12</v>
      </c>
      <c r="D8" s="124">
        <f t="shared" ca="1" si="2"/>
        <v>0.08</v>
      </c>
      <c r="E8" s="69">
        <f t="shared" ca="1" si="1"/>
        <v>11</v>
      </c>
      <c r="F8" s="70">
        <v>11</v>
      </c>
      <c r="G8" s="70">
        <v>16</v>
      </c>
      <c r="J8" s="54" t="s">
        <v>194</v>
      </c>
      <c r="L8" s="69"/>
      <c r="Q8" s="69"/>
      <c r="V8" s="69"/>
      <c r="AA8" s="69"/>
    </row>
    <row r="9" spans="1:27" s="70" customFormat="1">
      <c r="A9" s="53" t="s">
        <v>156</v>
      </c>
      <c r="B9" s="54">
        <v>5</v>
      </c>
      <c r="C9" s="54">
        <v>14</v>
      </c>
      <c r="D9" s="126">
        <f t="shared" ca="1" si="2"/>
        <v>0.04</v>
      </c>
      <c r="E9" s="56">
        <f t="shared" ca="1" si="1"/>
        <v>13</v>
      </c>
      <c r="F9" s="54">
        <v>10</v>
      </c>
      <c r="G9" s="54">
        <v>13</v>
      </c>
      <c r="H9" s="54">
        <v>16</v>
      </c>
      <c r="J9" s="54" t="s">
        <v>194</v>
      </c>
      <c r="L9" s="69"/>
      <c r="Q9" s="69"/>
      <c r="V9" s="69"/>
      <c r="AA9" s="69"/>
    </row>
    <row r="10" spans="1:27" s="70" customFormat="1">
      <c r="A10" s="45" t="s">
        <v>250</v>
      </c>
      <c r="B10" s="46">
        <v>5</v>
      </c>
      <c r="C10" s="46">
        <v>13</v>
      </c>
      <c r="D10" s="127">
        <f t="shared" ca="1" si="2"/>
        <v>0</v>
      </c>
      <c r="E10" s="48">
        <f t="shared" ca="1" si="1"/>
        <v>13</v>
      </c>
      <c r="F10" s="46">
        <v>10</v>
      </c>
      <c r="G10" s="46">
        <v>18</v>
      </c>
      <c r="H10" s="46"/>
      <c r="J10" s="54" t="s">
        <v>194</v>
      </c>
      <c r="L10" s="69"/>
      <c r="Q10" s="69"/>
      <c r="V10" s="69"/>
      <c r="AA10" s="69"/>
    </row>
    <row r="11" spans="1:27" s="70" customFormat="1">
      <c r="A11" s="41" t="s">
        <v>250</v>
      </c>
      <c r="B11" s="42">
        <v>5</v>
      </c>
      <c r="C11" s="42">
        <v>13</v>
      </c>
      <c r="D11" s="128">
        <f t="shared" ca="1" si="2"/>
        <v>0.01</v>
      </c>
      <c r="E11" s="44">
        <f t="shared" ca="1" si="1"/>
        <v>12</v>
      </c>
      <c r="F11" s="42">
        <v>10</v>
      </c>
      <c r="G11" s="42">
        <v>5</v>
      </c>
      <c r="H11" s="42"/>
      <c r="J11" s="54" t="s">
        <v>194</v>
      </c>
      <c r="K11" s="46"/>
      <c r="L11" s="48"/>
      <c r="M11" s="46"/>
      <c r="N11" s="46"/>
      <c r="O11" s="46"/>
      <c r="P11" s="46"/>
      <c r="Q11" s="48"/>
      <c r="R11" s="46"/>
      <c r="S11" s="46"/>
      <c r="T11" s="46"/>
      <c r="U11" s="46"/>
      <c r="V11" s="48"/>
      <c r="W11" s="46"/>
      <c r="X11" s="46"/>
      <c r="Y11" s="46"/>
      <c r="Z11" s="46"/>
      <c r="AA11" s="48"/>
    </row>
    <row r="12" spans="1:27" s="70" customFormat="1">
      <c r="A12" s="71" t="s">
        <v>41</v>
      </c>
      <c r="B12" s="70">
        <v>6</v>
      </c>
      <c r="C12" s="70">
        <v>12</v>
      </c>
      <c r="D12" s="124">
        <f t="shared" ca="1" si="2"/>
        <v>0.18</v>
      </c>
      <c r="E12" s="69">
        <f t="shared" ca="1" si="1"/>
        <v>9</v>
      </c>
      <c r="F12" s="70">
        <v>10</v>
      </c>
      <c r="G12" s="70">
        <v>16</v>
      </c>
      <c r="H12" s="70">
        <v>8</v>
      </c>
      <c r="J12" s="54" t="s">
        <v>194</v>
      </c>
      <c r="K12" s="46"/>
      <c r="L12" s="48"/>
      <c r="M12" s="46"/>
      <c r="N12" s="46"/>
      <c r="O12" s="46"/>
      <c r="P12" s="46"/>
      <c r="Q12" s="48"/>
      <c r="R12" s="46"/>
      <c r="S12" s="46"/>
      <c r="T12" s="46"/>
      <c r="U12" s="46"/>
      <c r="V12" s="48"/>
      <c r="W12" s="46"/>
      <c r="X12" s="46"/>
      <c r="Y12" s="46"/>
      <c r="Z12" s="46"/>
      <c r="AA12" s="48"/>
    </row>
    <row r="13" spans="1:27" s="70" customFormat="1">
      <c r="A13" s="61" t="s">
        <v>163</v>
      </c>
      <c r="B13" s="62">
        <v>5</v>
      </c>
      <c r="C13" s="62">
        <v>12</v>
      </c>
      <c r="D13" s="131">
        <f t="shared" ca="1" si="2"/>
        <v>0.17</v>
      </c>
      <c r="E13" s="64">
        <f t="shared" ca="1" si="1"/>
        <v>9</v>
      </c>
      <c r="F13" s="62">
        <v>10</v>
      </c>
      <c r="G13" s="62">
        <v>14</v>
      </c>
      <c r="H13" s="62">
        <v>12</v>
      </c>
      <c r="I13" s="62"/>
      <c r="J13" s="54" t="s">
        <v>194</v>
      </c>
      <c r="K13" s="54"/>
      <c r="L13" s="56"/>
      <c r="M13" s="54"/>
      <c r="N13" s="54"/>
      <c r="O13" s="54"/>
      <c r="P13" s="54"/>
      <c r="Q13" s="56"/>
      <c r="R13" s="54"/>
      <c r="S13" s="54"/>
      <c r="T13" s="54"/>
      <c r="U13" s="54"/>
      <c r="V13" s="56"/>
      <c r="W13" s="54"/>
      <c r="X13" s="54"/>
      <c r="Y13" s="54"/>
      <c r="Z13" s="54"/>
      <c r="AA13" s="56"/>
    </row>
    <row r="14" spans="1:27" s="42" customFormat="1">
      <c r="A14" s="41" t="s">
        <v>260</v>
      </c>
      <c r="B14" s="42">
        <v>6</v>
      </c>
      <c r="C14" s="42">
        <v>9</v>
      </c>
      <c r="D14" s="128">
        <f t="shared" ref="D14:D30" ca="1" si="3">(RANDBETWEEN(0,25))/100</f>
        <v>0.03</v>
      </c>
      <c r="E14" s="44">
        <f t="shared" ca="1" si="1"/>
        <v>8</v>
      </c>
      <c r="F14" s="42">
        <v>8</v>
      </c>
      <c r="G14" s="42">
        <v>15</v>
      </c>
      <c r="I14" s="70" t="s">
        <v>358</v>
      </c>
      <c r="J14" s="54" t="s">
        <v>194</v>
      </c>
      <c r="L14" s="44"/>
      <c r="Q14" s="44"/>
      <c r="V14" s="44"/>
      <c r="AA14" s="44"/>
    </row>
    <row r="15" spans="1:27" s="42" customFormat="1">
      <c r="A15" s="73" t="s">
        <v>163</v>
      </c>
      <c r="B15" s="74">
        <v>5</v>
      </c>
      <c r="C15" s="74">
        <v>12</v>
      </c>
      <c r="D15" s="132">
        <f t="shared" ca="1" si="2"/>
        <v>0.13</v>
      </c>
      <c r="E15" s="76">
        <f t="shared" ca="1" si="1"/>
        <v>10</v>
      </c>
      <c r="F15" s="74">
        <v>9</v>
      </c>
      <c r="G15" s="74">
        <v>14</v>
      </c>
      <c r="H15" s="74">
        <v>12</v>
      </c>
      <c r="I15" s="74"/>
      <c r="J15" s="54" t="s">
        <v>194</v>
      </c>
      <c r="K15" s="46"/>
      <c r="L15" s="48"/>
      <c r="M15" s="46"/>
      <c r="N15" s="46"/>
      <c r="O15" s="46"/>
      <c r="P15" s="46"/>
      <c r="Q15" s="48"/>
      <c r="R15" s="46"/>
      <c r="S15" s="46"/>
      <c r="T15" s="46"/>
      <c r="U15" s="46"/>
      <c r="V15" s="48"/>
      <c r="W15" s="46"/>
      <c r="X15" s="46"/>
      <c r="Y15" s="46"/>
      <c r="Z15" s="46"/>
      <c r="AA15" s="48"/>
    </row>
    <row r="16" spans="1:27" s="42" customFormat="1">
      <c r="A16" s="113" t="s">
        <v>259</v>
      </c>
      <c r="B16" s="114">
        <v>4</v>
      </c>
      <c r="C16" s="114">
        <v>6</v>
      </c>
      <c r="D16" s="129">
        <f t="shared" ca="1" si="3"/>
        <v>0.05</v>
      </c>
      <c r="E16" s="116">
        <f t="shared" ca="1" si="1"/>
        <v>5</v>
      </c>
      <c r="F16" s="114" t="s">
        <v>261</v>
      </c>
      <c r="G16" s="114">
        <v>50</v>
      </c>
      <c r="H16" s="114">
        <v>24</v>
      </c>
      <c r="I16" s="114"/>
      <c r="J16" s="42" t="s">
        <v>196</v>
      </c>
      <c r="K16" s="46"/>
      <c r="L16" s="48"/>
      <c r="M16" s="46"/>
      <c r="N16" s="46"/>
      <c r="O16" s="46"/>
      <c r="P16" s="46"/>
      <c r="Q16" s="48"/>
      <c r="R16" s="46"/>
      <c r="S16" s="46"/>
      <c r="T16" s="46"/>
      <c r="U16" s="46"/>
      <c r="V16" s="48"/>
      <c r="W16" s="46"/>
      <c r="X16" s="46"/>
      <c r="Y16" s="46"/>
      <c r="Z16" s="46"/>
      <c r="AA16" s="48"/>
    </row>
    <row r="17" spans="1:27" s="42" customFormat="1">
      <c r="A17" s="71" t="s">
        <v>44</v>
      </c>
      <c r="B17" s="70">
        <v>7</v>
      </c>
      <c r="C17" s="70">
        <v>13</v>
      </c>
      <c r="D17" s="124">
        <f t="shared" ca="1" si="2"/>
        <v>0.06</v>
      </c>
      <c r="E17" s="69">
        <f t="shared" ca="1" si="1"/>
        <v>12</v>
      </c>
      <c r="F17" s="70">
        <v>12</v>
      </c>
      <c r="G17" s="70">
        <v>13</v>
      </c>
      <c r="H17" s="70">
        <v>8</v>
      </c>
      <c r="I17" s="70"/>
      <c r="J17" s="42" t="s">
        <v>196</v>
      </c>
      <c r="K17" s="50"/>
      <c r="L17" s="52"/>
      <c r="M17" s="50"/>
      <c r="N17" s="50"/>
      <c r="O17" s="50"/>
      <c r="P17" s="50"/>
      <c r="Q17" s="52"/>
      <c r="R17" s="50"/>
      <c r="S17" s="50"/>
      <c r="T17" s="50"/>
      <c r="U17" s="50"/>
      <c r="V17" s="52"/>
      <c r="W17" s="50"/>
      <c r="X17" s="50"/>
      <c r="Y17" s="50"/>
      <c r="Z17" s="50"/>
      <c r="AA17" s="52"/>
    </row>
    <row r="18" spans="1:27" s="42" customFormat="1">
      <c r="A18" s="117" t="s">
        <v>260</v>
      </c>
      <c r="B18" s="118">
        <v>6</v>
      </c>
      <c r="C18" s="118">
        <v>9</v>
      </c>
      <c r="D18" s="130">
        <f t="shared" ca="1" si="3"/>
        <v>0.12</v>
      </c>
      <c r="E18" s="120">
        <f t="shared" ca="1" si="1"/>
        <v>7</v>
      </c>
      <c r="F18" s="118">
        <v>8</v>
      </c>
      <c r="G18" s="118">
        <v>15</v>
      </c>
      <c r="H18" s="118"/>
      <c r="I18" s="118"/>
      <c r="J18" s="42" t="s">
        <v>196</v>
      </c>
      <c r="K18" s="50"/>
      <c r="L18" s="52"/>
      <c r="M18" s="50"/>
      <c r="N18" s="50"/>
      <c r="O18" s="50"/>
      <c r="P18" s="50"/>
      <c r="Q18" s="52"/>
      <c r="R18" s="50"/>
      <c r="S18" s="50"/>
      <c r="T18" s="50"/>
      <c r="U18" s="50"/>
      <c r="V18" s="52"/>
      <c r="W18" s="50"/>
      <c r="X18" s="50"/>
      <c r="Y18" s="50"/>
      <c r="Z18" s="50"/>
      <c r="AA18" s="52"/>
    </row>
    <row r="19" spans="1:27">
      <c r="A19" s="71" t="s">
        <v>38</v>
      </c>
      <c r="B19" s="70">
        <v>5</v>
      </c>
      <c r="C19" s="70">
        <v>9</v>
      </c>
      <c r="D19" s="124">
        <f t="shared" ca="1" si="3"/>
        <v>0.1</v>
      </c>
      <c r="E19" s="69">
        <f t="shared" ca="1" si="1"/>
        <v>8</v>
      </c>
      <c r="F19" s="70">
        <v>8</v>
      </c>
      <c r="G19" s="70">
        <v>10</v>
      </c>
      <c r="H19" s="70">
        <v>19</v>
      </c>
      <c r="J19" s="42" t="s">
        <v>196</v>
      </c>
    </row>
    <row r="20" spans="1:27" s="46" customFormat="1">
      <c r="A20" s="45" t="s">
        <v>260</v>
      </c>
      <c r="B20" s="46">
        <v>6</v>
      </c>
      <c r="C20" s="46">
        <v>9</v>
      </c>
      <c r="D20" s="127">
        <f t="shared" ca="1" si="3"/>
        <v>0.14000000000000001</v>
      </c>
      <c r="E20" s="48">
        <f t="shared" ca="1" si="1"/>
        <v>7</v>
      </c>
      <c r="F20" s="46">
        <v>7</v>
      </c>
      <c r="G20" s="46">
        <v>15</v>
      </c>
      <c r="I20" s="70"/>
      <c r="J20" s="42" t="s">
        <v>196</v>
      </c>
      <c r="K20" s="70"/>
      <c r="L20" s="69"/>
      <c r="M20" s="70"/>
      <c r="N20" s="70"/>
      <c r="O20" s="70"/>
      <c r="P20" s="70"/>
      <c r="Q20" s="69"/>
      <c r="R20" s="70"/>
      <c r="S20" s="70"/>
      <c r="T20" s="70"/>
      <c r="U20" s="70"/>
      <c r="V20" s="69"/>
      <c r="W20" s="70"/>
      <c r="X20" s="70"/>
      <c r="Y20" s="70"/>
      <c r="Z20" s="70"/>
      <c r="AA20" s="69"/>
    </row>
    <row r="21" spans="1:27" s="46" customFormat="1">
      <c r="A21" s="49" t="s">
        <v>260</v>
      </c>
      <c r="B21" s="50">
        <v>6</v>
      </c>
      <c r="C21" s="50">
        <v>9</v>
      </c>
      <c r="D21" s="125">
        <f t="shared" ca="1" si="3"/>
        <v>0.06</v>
      </c>
      <c r="E21" s="52">
        <f t="shared" ca="1" si="1"/>
        <v>8</v>
      </c>
      <c r="F21" s="50">
        <v>7</v>
      </c>
      <c r="G21" s="50">
        <v>15</v>
      </c>
      <c r="H21" s="50"/>
      <c r="I21" s="70"/>
      <c r="J21" s="42" t="s">
        <v>196</v>
      </c>
      <c r="K21" s="70"/>
      <c r="L21" s="69"/>
      <c r="M21" s="70"/>
      <c r="N21" s="70"/>
      <c r="O21" s="70"/>
      <c r="P21" s="70"/>
      <c r="Q21" s="69"/>
      <c r="R21" s="70"/>
      <c r="S21" s="70"/>
      <c r="T21" s="70"/>
      <c r="U21" s="70"/>
      <c r="V21" s="69"/>
      <c r="W21" s="70"/>
      <c r="X21" s="70"/>
      <c r="Y21" s="70"/>
      <c r="Z21" s="70"/>
      <c r="AA21" s="69"/>
    </row>
    <row r="22" spans="1:27" s="46" customFormat="1">
      <c r="A22" s="73" t="s">
        <v>260</v>
      </c>
      <c r="B22" s="74">
        <v>6</v>
      </c>
      <c r="C22" s="74">
        <v>9</v>
      </c>
      <c r="D22" s="132">
        <f t="shared" ca="1" si="3"/>
        <v>0.04</v>
      </c>
      <c r="E22" s="76">
        <f t="shared" ca="1" si="1"/>
        <v>8</v>
      </c>
      <c r="F22" s="74">
        <v>7</v>
      </c>
      <c r="G22" s="74">
        <v>15</v>
      </c>
      <c r="H22" s="74"/>
      <c r="I22" s="74"/>
      <c r="J22" s="42" t="s">
        <v>196</v>
      </c>
      <c r="K22" s="42"/>
      <c r="L22" s="44"/>
      <c r="M22" s="42"/>
      <c r="N22" s="42"/>
      <c r="O22" s="42"/>
      <c r="P22" s="42"/>
      <c r="Q22" s="44"/>
      <c r="R22" s="42"/>
      <c r="S22" s="42"/>
      <c r="T22" s="42"/>
      <c r="U22" s="42"/>
      <c r="V22" s="44"/>
      <c r="W22" s="42"/>
      <c r="X22" s="42"/>
      <c r="Y22" s="42"/>
      <c r="Z22" s="42"/>
      <c r="AA22" s="44"/>
    </row>
    <row r="23" spans="1:27" s="46" customFormat="1">
      <c r="A23" s="71" t="s">
        <v>116</v>
      </c>
      <c r="B23" s="70">
        <v>7</v>
      </c>
      <c r="C23" s="70">
        <v>8</v>
      </c>
      <c r="D23" s="124">
        <f t="shared" ca="1" si="3"/>
        <v>0.14000000000000001</v>
      </c>
      <c r="E23" s="69">
        <f t="shared" ca="1" si="1"/>
        <v>6</v>
      </c>
      <c r="F23" s="70">
        <v>7</v>
      </c>
      <c r="G23" s="70">
        <v>22</v>
      </c>
      <c r="H23" s="70">
        <v>6</v>
      </c>
      <c r="I23" s="70"/>
      <c r="J23" s="42" t="s">
        <v>196</v>
      </c>
      <c r="K23" s="50"/>
      <c r="L23" s="52"/>
      <c r="M23" s="50"/>
      <c r="N23" s="50"/>
      <c r="O23" s="50"/>
      <c r="P23" s="50"/>
      <c r="Q23" s="52"/>
      <c r="R23" s="50"/>
      <c r="S23" s="50"/>
      <c r="T23" s="50"/>
      <c r="U23" s="50"/>
      <c r="V23" s="52"/>
      <c r="W23" s="50"/>
      <c r="X23" s="50"/>
      <c r="Y23" s="50"/>
      <c r="Z23" s="50"/>
      <c r="AA23" s="52"/>
    </row>
    <row r="24" spans="1:27" s="46" customFormat="1">
      <c r="A24" s="53" t="s">
        <v>260</v>
      </c>
      <c r="B24" s="54">
        <v>6</v>
      </c>
      <c r="C24" s="54">
        <v>9</v>
      </c>
      <c r="D24" s="126">
        <f t="shared" ca="1" si="3"/>
        <v>0.17</v>
      </c>
      <c r="E24" s="56">
        <f t="shared" ca="1" si="1"/>
        <v>7</v>
      </c>
      <c r="F24" s="54">
        <v>6</v>
      </c>
      <c r="G24" s="54">
        <v>15</v>
      </c>
      <c r="H24" s="54"/>
      <c r="I24" s="70"/>
      <c r="J24" s="42" t="s">
        <v>196</v>
      </c>
      <c r="K24" s="54"/>
      <c r="L24" s="56"/>
      <c r="M24" s="54"/>
      <c r="N24" s="54"/>
      <c r="O24" s="54"/>
      <c r="P24" s="54"/>
      <c r="Q24" s="56"/>
      <c r="R24" s="54"/>
      <c r="S24" s="54"/>
      <c r="T24" s="54"/>
      <c r="U24" s="54"/>
      <c r="V24" s="56"/>
      <c r="W24" s="54"/>
      <c r="X24" s="54"/>
      <c r="Y24" s="54"/>
      <c r="Z24" s="54"/>
      <c r="AA24" s="56"/>
    </row>
    <row r="25" spans="1:27">
      <c r="A25" s="57" t="s">
        <v>260</v>
      </c>
      <c r="B25" s="58">
        <v>6</v>
      </c>
      <c r="C25" s="58">
        <v>9</v>
      </c>
      <c r="D25" s="133">
        <f t="shared" ca="1" si="3"/>
        <v>0.14000000000000001</v>
      </c>
      <c r="E25" s="60">
        <f t="shared" ca="1" si="1"/>
        <v>7</v>
      </c>
      <c r="F25" s="58">
        <v>6</v>
      </c>
      <c r="G25" s="58">
        <v>15</v>
      </c>
      <c r="H25" s="58"/>
      <c r="I25" s="58"/>
      <c r="J25" s="42" t="s">
        <v>196</v>
      </c>
    </row>
    <row r="26" spans="1:27" s="50" customFormat="1">
      <c r="A26" s="61" t="s">
        <v>260</v>
      </c>
      <c r="B26" s="62">
        <v>6</v>
      </c>
      <c r="C26" s="62">
        <v>9</v>
      </c>
      <c r="D26" s="131">
        <f t="shared" ca="1" si="3"/>
        <v>0.13</v>
      </c>
      <c r="E26" s="64">
        <f t="shared" ca="1" si="1"/>
        <v>7</v>
      </c>
      <c r="F26" s="62">
        <v>6</v>
      </c>
      <c r="G26" s="62">
        <v>15</v>
      </c>
      <c r="H26" s="62"/>
      <c r="I26" s="62"/>
      <c r="J26" s="42" t="s">
        <v>196</v>
      </c>
      <c r="K26" s="42"/>
      <c r="L26" s="44"/>
      <c r="M26" s="42"/>
      <c r="N26" s="42"/>
      <c r="O26" s="42"/>
      <c r="P26" s="42"/>
      <c r="Q26" s="44"/>
      <c r="R26" s="42"/>
      <c r="S26" s="42"/>
      <c r="T26" s="42"/>
      <c r="U26" s="42"/>
      <c r="V26" s="44"/>
      <c r="W26" s="42"/>
      <c r="X26" s="42"/>
      <c r="Y26" s="42"/>
      <c r="Z26" s="42"/>
      <c r="AA26" s="44"/>
    </row>
    <row r="27" spans="1:27" s="50" customFormat="1">
      <c r="A27" s="71" t="s">
        <v>43</v>
      </c>
      <c r="B27" s="70">
        <v>6</v>
      </c>
      <c r="C27" s="70">
        <v>8</v>
      </c>
      <c r="D27" s="124">
        <f t="shared" ca="1" si="3"/>
        <v>0.23</v>
      </c>
      <c r="E27" s="69">
        <f t="shared" ca="1" si="1"/>
        <v>6</v>
      </c>
      <c r="F27" s="70">
        <v>6</v>
      </c>
      <c r="G27" s="70">
        <v>15</v>
      </c>
      <c r="H27" s="70">
        <v>8</v>
      </c>
      <c r="I27" s="70"/>
      <c r="J27" s="42" t="s">
        <v>196</v>
      </c>
      <c r="K27" s="46"/>
      <c r="L27" s="48"/>
      <c r="M27" s="46"/>
      <c r="N27" s="46"/>
      <c r="O27" s="46"/>
      <c r="P27" s="46"/>
      <c r="Q27" s="48"/>
      <c r="R27" s="46"/>
      <c r="S27" s="46"/>
      <c r="T27" s="46"/>
      <c r="U27" s="46"/>
      <c r="V27" s="48"/>
      <c r="W27" s="46"/>
      <c r="X27" s="46"/>
      <c r="Y27" s="46"/>
      <c r="Z27" s="46"/>
      <c r="AA27" s="48"/>
    </row>
    <row r="28" spans="1:27" s="50" customFormat="1">
      <c r="A28" s="71" t="s">
        <v>37</v>
      </c>
      <c r="B28" s="70">
        <v>6</v>
      </c>
      <c r="C28" s="70">
        <v>7</v>
      </c>
      <c r="D28" s="124">
        <f t="shared" ca="1" si="3"/>
        <v>0.2</v>
      </c>
      <c r="E28" s="69">
        <f t="shared" ca="1" si="1"/>
        <v>5</v>
      </c>
      <c r="F28" s="70">
        <v>6</v>
      </c>
      <c r="G28" s="70">
        <v>16</v>
      </c>
      <c r="H28" s="70">
        <v>18</v>
      </c>
      <c r="I28" s="70"/>
      <c r="J28" s="42" t="s">
        <v>196</v>
      </c>
      <c r="L28" s="52"/>
      <c r="Q28" s="52"/>
      <c r="V28" s="52"/>
      <c r="AA28" s="52"/>
    </row>
    <row r="29" spans="1:27" s="50" customFormat="1">
      <c r="A29" s="71" t="s">
        <v>52</v>
      </c>
      <c r="B29" s="70">
        <v>6</v>
      </c>
      <c r="C29" s="70">
        <v>7</v>
      </c>
      <c r="D29" s="124">
        <f t="shared" ca="1" si="3"/>
        <v>0.13</v>
      </c>
      <c r="E29" s="69">
        <f t="shared" ca="1" si="1"/>
        <v>6</v>
      </c>
      <c r="F29" s="70">
        <v>5</v>
      </c>
      <c r="G29" s="70">
        <v>18</v>
      </c>
      <c r="H29" s="70">
        <v>11</v>
      </c>
      <c r="I29" s="70"/>
      <c r="J29" s="42" t="s">
        <v>196</v>
      </c>
      <c r="K29" s="54"/>
      <c r="L29" s="56"/>
      <c r="M29" s="54"/>
      <c r="N29" s="54"/>
      <c r="O29" s="54"/>
      <c r="P29" s="54"/>
      <c r="Q29" s="56"/>
      <c r="R29" s="54"/>
      <c r="S29" s="54"/>
      <c r="T29" s="54"/>
      <c r="U29" s="54"/>
      <c r="V29" s="56"/>
      <c r="W29" s="54"/>
      <c r="X29" s="54"/>
      <c r="Y29" s="54"/>
      <c r="Z29" s="54"/>
      <c r="AA29" s="56"/>
    </row>
    <row r="30" spans="1:27">
      <c r="A30" s="71" t="s">
        <v>36</v>
      </c>
      <c r="B30" s="70">
        <v>5</v>
      </c>
      <c r="C30" s="70">
        <v>6</v>
      </c>
      <c r="D30" s="124">
        <f t="shared" ca="1" si="3"/>
        <v>0.18</v>
      </c>
      <c r="E30" s="69">
        <f t="shared" ca="1" si="1"/>
        <v>4</v>
      </c>
      <c r="F30" s="70">
        <v>4</v>
      </c>
      <c r="G30" s="70">
        <v>14</v>
      </c>
      <c r="H30" s="70"/>
      <c r="J30" s="42" t="s">
        <v>196</v>
      </c>
    </row>
    <row r="31" spans="1:27">
      <c r="A31" s="65"/>
      <c r="C31" s="66"/>
      <c r="D31" s="66"/>
      <c r="E31" s="68"/>
      <c r="G31" s="123"/>
      <c r="H31" s="123"/>
      <c r="J31" s="42"/>
    </row>
    <row r="32" spans="1:27" s="54" customFormat="1">
      <c r="A32" s="65"/>
      <c r="B32" s="40"/>
      <c r="C32" s="66"/>
      <c r="D32" s="66"/>
      <c r="E32" s="68"/>
      <c r="F32" s="105"/>
      <c r="G32" s="105"/>
      <c r="H32" s="105"/>
      <c r="I32" s="70"/>
      <c r="J32" s="42"/>
      <c r="K32" s="70"/>
      <c r="L32" s="69"/>
      <c r="M32" s="70"/>
      <c r="N32" s="70"/>
      <c r="O32" s="70"/>
      <c r="P32" s="70"/>
      <c r="Q32" s="69"/>
      <c r="R32" s="70"/>
      <c r="S32" s="70"/>
      <c r="T32" s="70"/>
      <c r="U32" s="70"/>
      <c r="V32" s="69"/>
      <c r="W32" s="70"/>
      <c r="X32" s="70"/>
      <c r="Y32" s="70"/>
      <c r="Z32" s="70"/>
      <c r="AA32" s="69"/>
    </row>
    <row r="33" spans="1:27" s="54" customFormat="1">
      <c r="A33" s="65"/>
      <c r="B33" s="40"/>
      <c r="C33" s="66"/>
      <c r="D33" s="66"/>
      <c r="E33" s="68"/>
      <c r="F33" s="105"/>
      <c r="G33" s="105"/>
      <c r="H33" s="105"/>
      <c r="I33" s="70"/>
      <c r="J33" s="42"/>
      <c r="K33" s="42"/>
      <c r="L33" s="44"/>
      <c r="M33" s="42"/>
      <c r="N33" s="42"/>
      <c r="O33" s="42"/>
      <c r="P33" s="42"/>
      <c r="Q33" s="44"/>
      <c r="R33" s="42"/>
      <c r="S33" s="42"/>
      <c r="T33" s="42"/>
      <c r="U33" s="42"/>
      <c r="V33" s="44"/>
      <c r="W33" s="42"/>
      <c r="X33" s="42"/>
      <c r="Y33" s="42"/>
      <c r="Z33" s="42"/>
      <c r="AA33" s="44"/>
    </row>
    <row r="34" spans="1:27" s="54" customFormat="1">
      <c r="A34" s="65"/>
      <c r="B34" s="40"/>
      <c r="C34" s="66"/>
      <c r="D34" s="66"/>
      <c r="E34" s="68"/>
      <c r="F34" s="105"/>
      <c r="G34" s="105"/>
      <c r="H34" s="105"/>
      <c r="I34" s="70"/>
      <c r="J34" s="42"/>
      <c r="K34" s="42"/>
      <c r="L34" s="44"/>
      <c r="M34" s="42"/>
      <c r="N34" s="42"/>
      <c r="O34" s="42"/>
      <c r="P34" s="42"/>
      <c r="Q34" s="44"/>
      <c r="R34" s="42"/>
      <c r="S34" s="42"/>
      <c r="T34" s="42"/>
      <c r="U34" s="42"/>
      <c r="V34" s="44"/>
      <c r="W34" s="42"/>
      <c r="X34" s="42"/>
      <c r="Y34" s="42"/>
      <c r="Z34" s="42"/>
      <c r="AA34" s="44"/>
    </row>
    <row r="35" spans="1:27">
      <c r="A35" s="65"/>
      <c r="C35" s="66"/>
      <c r="D35" s="66"/>
      <c r="E35" s="68"/>
    </row>
  </sheetData>
  <autoFilter ref="A1:I30">
    <sortState ref="A3:J30">
      <sortCondition descending="1" ref="F1:F30"/>
    </sortState>
  </autoFilter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C35"/>
  <sheetViews>
    <sheetView workbookViewId="0">
      <selection activeCell="C5" sqref="C5"/>
    </sheetView>
  </sheetViews>
  <sheetFormatPr defaultColWidth="0" defaultRowHeight="15"/>
  <cols>
    <col min="1" max="1" width="19" style="39" bestFit="1" customWidth="1"/>
    <col min="2" max="2" width="6.42578125" style="40" bestFit="1" customWidth="1"/>
    <col min="3" max="3" width="4.28515625" style="40" bestFit="1" customWidth="1"/>
    <col min="4" max="4" width="5.28515625" style="40" bestFit="1" customWidth="1"/>
    <col min="5" max="5" width="10.28515625" style="39" bestFit="1" customWidth="1"/>
    <col min="6" max="6" width="18.85546875" style="105" customWidth="1"/>
    <col min="7" max="7" width="3.5703125" style="105" bestFit="1" customWidth="1"/>
    <col min="8" max="8" width="4" style="105" bestFit="1" customWidth="1"/>
    <col min="9" max="9" width="15.85546875" style="70" bestFit="1" customWidth="1"/>
    <col min="10" max="10" width="8.42578125" style="70" customWidth="1"/>
    <col min="11" max="11" width="5.28515625" style="40" hidden="1" customWidth="1"/>
    <col min="12" max="12" width="10.28515625" style="39" hidden="1" customWidth="1"/>
    <col min="13" max="13" width="7.42578125" style="40" hidden="1" customWidth="1"/>
    <col min="14" max="14" width="4.28515625" style="40" hidden="1" customWidth="1"/>
    <col min="15" max="15" width="3" style="40" hidden="1" customWidth="1"/>
    <col min="16" max="16" width="5.28515625" style="40" hidden="1" customWidth="1"/>
    <col min="17" max="17" width="10.28515625" style="39" hidden="1" customWidth="1"/>
    <col min="18" max="18" width="7" style="40" hidden="1" customWidth="1"/>
    <col min="19" max="19" width="4.28515625" style="40" hidden="1" customWidth="1"/>
    <col min="20" max="20" width="3" style="40" hidden="1" customWidth="1"/>
    <col min="21" max="21" width="5.28515625" style="40" hidden="1" customWidth="1"/>
    <col min="22" max="22" width="10.28515625" style="39" hidden="1" customWidth="1"/>
    <col min="23" max="23" width="6.42578125" style="40" hidden="1" customWidth="1"/>
    <col min="24" max="24" width="4.28515625" style="40" hidden="1" customWidth="1"/>
    <col min="25" max="25" width="3" style="40" hidden="1" customWidth="1"/>
    <col min="26" max="26" width="5.28515625" style="40" hidden="1" customWidth="1"/>
    <col min="27" max="27" width="10.28515625" style="39" hidden="1" customWidth="1"/>
    <col min="28" max="29" width="10.28515625" style="40" hidden="1" customWidth="1"/>
    <col min="30" max="16384" width="9.140625" style="40" hidden="1"/>
  </cols>
  <sheetData>
    <row r="1" spans="1:27" s="70" customFormat="1">
      <c r="A1" s="69" t="s">
        <v>136</v>
      </c>
      <c r="B1" s="69" t="s">
        <v>18</v>
      </c>
      <c r="C1" s="69" t="s">
        <v>17</v>
      </c>
      <c r="D1" s="69" t="s">
        <v>145</v>
      </c>
      <c r="E1" s="69" t="s">
        <v>146</v>
      </c>
      <c r="F1" s="69" t="s">
        <v>192</v>
      </c>
      <c r="G1" s="69" t="s">
        <v>13</v>
      </c>
      <c r="H1" s="69" t="s">
        <v>14</v>
      </c>
      <c r="I1" s="69" t="s">
        <v>207</v>
      </c>
      <c r="J1" s="69" t="s">
        <v>193</v>
      </c>
      <c r="K1" s="69"/>
      <c r="L1" s="69"/>
      <c r="N1" s="69"/>
      <c r="P1" s="69"/>
      <c r="Q1" s="69"/>
      <c r="S1" s="69"/>
      <c r="U1" s="69"/>
      <c r="V1" s="69"/>
      <c r="X1" s="69"/>
      <c r="Z1" s="69"/>
      <c r="AA1" s="69"/>
    </row>
    <row r="2" spans="1:27" s="70" customFormat="1">
      <c r="A2" s="113" t="s">
        <v>259</v>
      </c>
      <c r="B2" s="114">
        <v>4</v>
      </c>
      <c r="C2" s="114">
        <v>6</v>
      </c>
      <c r="D2" s="129">
        <f t="shared" ref="D2" ca="1" si="0">(RANDBETWEEN(0,25))/100</f>
        <v>0.24</v>
      </c>
      <c r="E2" s="116">
        <f t="shared" ref="E2" ca="1" si="1">TRUNC(C2*(1-D2))</f>
        <v>4</v>
      </c>
      <c r="F2" s="114" t="s">
        <v>261</v>
      </c>
      <c r="G2" s="114">
        <v>50</v>
      </c>
      <c r="H2" s="114">
        <v>24</v>
      </c>
      <c r="I2" s="114"/>
      <c r="J2" s="54" t="s">
        <v>194</v>
      </c>
      <c r="L2" s="69"/>
      <c r="Q2" s="69"/>
      <c r="V2" s="69"/>
      <c r="AA2" s="69"/>
    </row>
    <row r="3" spans="1:27" s="70" customFormat="1">
      <c r="A3" s="71" t="s">
        <v>40</v>
      </c>
      <c r="B3" s="70">
        <v>6</v>
      </c>
      <c r="C3" s="70">
        <v>18</v>
      </c>
      <c r="D3" s="124">
        <f t="shared" ref="D3:D30" ca="1" si="2">(RANDBETWEEN(0,25))/100</f>
        <v>0.15</v>
      </c>
      <c r="E3" s="69">
        <f t="shared" ref="E3:E30" ca="1" si="3">TRUNC(C3*(1-D3))</f>
        <v>15</v>
      </c>
      <c r="F3" s="70">
        <v>14</v>
      </c>
      <c r="G3" s="70">
        <v>14</v>
      </c>
      <c r="J3" s="54" t="s">
        <v>194</v>
      </c>
      <c r="L3" s="69"/>
      <c r="Q3" s="69"/>
      <c r="V3" s="69"/>
      <c r="AA3" s="69"/>
    </row>
    <row r="4" spans="1:27" s="70" customFormat="1">
      <c r="A4" s="71" t="s">
        <v>45</v>
      </c>
      <c r="B4" s="70">
        <v>6</v>
      </c>
      <c r="C4" s="70">
        <v>17</v>
      </c>
      <c r="D4" s="124">
        <f t="shared" ca="1" si="2"/>
        <v>0.06</v>
      </c>
      <c r="E4" s="69">
        <f t="shared" ca="1" si="3"/>
        <v>15</v>
      </c>
      <c r="F4" s="70">
        <v>13</v>
      </c>
      <c r="G4" s="70">
        <v>8</v>
      </c>
      <c r="J4" s="54" t="s">
        <v>194</v>
      </c>
      <c r="L4" s="69"/>
      <c r="Q4" s="69"/>
      <c r="V4" s="69"/>
      <c r="AA4" s="69"/>
    </row>
    <row r="5" spans="1:27" s="70" customFormat="1">
      <c r="A5" s="71" t="s">
        <v>39</v>
      </c>
      <c r="B5" s="70">
        <v>5</v>
      </c>
      <c r="C5" s="70">
        <v>14</v>
      </c>
      <c r="D5" s="124">
        <f t="shared" ca="1" si="2"/>
        <v>0.02</v>
      </c>
      <c r="E5" s="69">
        <f t="shared" ca="1" si="3"/>
        <v>13</v>
      </c>
      <c r="F5" s="70">
        <v>13</v>
      </c>
      <c r="G5" s="70">
        <v>18</v>
      </c>
      <c r="J5" s="54" t="s">
        <v>194</v>
      </c>
      <c r="L5" s="69"/>
      <c r="Q5" s="69"/>
      <c r="V5" s="69"/>
      <c r="AA5" s="69"/>
    </row>
    <row r="6" spans="1:27" s="70" customFormat="1">
      <c r="A6" s="49" t="s">
        <v>156</v>
      </c>
      <c r="B6" s="50">
        <v>5</v>
      </c>
      <c r="C6" s="50">
        <v>14</v>
      </c>
      <c r="D6" s="125">
        <f t="shared" ca="1" si="2"/>
        <v>0</v>
      </c>
      <c r="E6" s="52">
        <f t="shared" ca="1" si="3"/>
        <v>14</v>
      </c>
      <c r="F6" s="50">
        <v>12</v>
      </c>
      <c r="G6" s="50">
        <v>13</v>
      </c>
      <c r="H6" s="50">
        <v>16</v>
      </c>
      <c r="J6" s="54" t="s">
        <v>194</v>
      </c>
      <c r="L6" s="69"/>
      <c r="Q6" s="69"/>
      <c r="V6" s="69"/>
      <c r="AA6" s="69"/>
    </row>
    <row r="7" spans="1:27" s="70" customFormat="1">
      <c r="A7" s="73" t="s">
        <v>163</v>
      </c>
      <c r="B7" s="74">
        <v>5</v>
      </c>
      <c r="C7" s="74">
        <v>12</v>
      </c>
      <c r="D7" s="132">
        <f t="shared" ca="1" si="2"/>
        <v>0.18</v>
      </c>
      <c r="E7" s="76">
        <f t="shared" ca="1" si="3"/>
        <v>9</v>
      </c>
      <c r="F7" s="74">
        <v>12</v>
      </c>
      <c r="G7" s="74">
        <v>14</v>
      </c>
      <c r="H7" s="74">
        <v>12</v>
      </c>
      <c r="I7" s="74"/>
      <c r="J7" s="54" t="s">
        <v>194</v>
      </c>
      <c r="L7" s="69"/>
      <c r="Q7" s="69"/>
      <c r="V7" s="69"/>
      <c r="AA7" s="69"/>
    </row>
    <row r="8" spans="1:27" s="70" customFormat="1">
      <c r="A8" s="53" t="s">
        <v>156</v>
      </c>
      <c r="B8" s="54">
        <v>5</v>
      </c>
      <c r="C8" s="54">
        <v>14</v>
      </c>
      <c r="D8" s="126">
        <f t="shared" ca="1" si="2"/>
        <v>0.24</v>
      </c>
      <c r="E8" s="56">
        <f t="shared" ca="1" si="3"/>
        <v>10</v>
      </c>
      <c r="F8" s="54">
        <v>11</v>
      </c>
      <c r="G8" s="54">
        <v>13</v>
      </c>
      <c r="H8" s="54">
        <v>16</v>
      </c>
      <c r="J8" s="54" t="s">
        <v>194</v>
      </c>
      <c r="L8" s="69"/>
      <c r="Q8" s="69"/>
      <c r="V8" s="69"/>
      <c r="AA8" s="69"/>
    </row>
    <row r="9" spans="1:27" s="70" customFormat="1">
      <c r="A9" s="41" t="s">
        <v>250</v>
      </c>
      <c r="B9" s="42">
        <v>5</v>
      </c>
      <c r="C9" s="42">
        <v>13</v>
      </c>
      <c r="D9" s="128">
        <f t="shared" ca="1" si="2"/>
        <v>0.17</v>
      </c>
      <c r="E9" s="44">
        <f t="shared" ca="1" si="3"/>
        <v>10</v>
      </c>
      <c r="F9" s="42">
        <v>11</v>
      </c>
      <c r="G9" s="42">
        <v>5</v>
      </c>
      <c r="H9" s="42"/>
      <c r="I9" s="70" t="s">
        <v>382</v>
      </c>
      <c r="J9" s="54" t="s">
        <v>194</v>
      </c>
      <c r="L9" s="69"/>
      <c r="Q9" s="69"/>
      <c r="V9" s="69"/>
      <c r="AA9" s="69"/>
    </row>
    <row r="10" spans="1:27" s="70" customFormat="1">
      <c r="A10" s="49" t="s">
        <v>250</v>
      </c>
      <c r="B10" s="50">
        <v>5</v>
      </c>
      <c r="C10" s="50">
        <v>13</v>
      </c>
      <c r="D10" s="124">
        <f t="shared" ca="1" si="2"/>
        <v>0.24</v>
      </c>
      <c r="E10" s="52">
        <f t="shared" ca="1" si="3"/>
        <v>9</v>
      </c>
      <c r="F10" s="50">
        <v>10</v>
      </c>
      <c r="G10" s="50">
        <v>18</v>
      </c>
      <c r="H10" s="50"/>
      <c r="J10" s="54" t="s">
        <v>194</v>
      </c>
      <c r="L10" s="69"/>
      <c r="Q10" s="69"/>
      <c r="V10" s="69"/>
      <c r="AA10" s="69"/>
    </row>
    <row r="11" spans="1:27" s="70" customFormat="1">
      <c r="A11" s="45" t="s">
        <v>250</v>
      </c>
      <c r="B11" s="46">
        <v>5</v>
      </c>
      <c r="C11" s="46">
        <v>13</v>
      </c>
      <c r="D11" s="127">
        <f t="shared" ca="1" si="2"/>
        <v>0.02</v>
      </c>
      <c r="E11" s="48">
        <f t="shared" ca="1" si="3"/>
        <v>12</v>
      </c>
      <c r="F11" s="46">
        <v>10</v>
      </c>
      <c r="G11" s="46">
        <v>18</v>
      </c>
      <c r="H11" s="46"/>
      <c r="I11" s="70" t="s">
        <v>382</v>
      </c>
      <c r="J11" s="54" t="s">
        <v>194</v>
      </c>
      <c r="K11" s="46"/>
      <c r="L11" s="48"/>
      <c r="M11" s="46"/>
      <c r="N11" s="46"/>
      <c r="O11" s="46"/>
      <c r="P11" s="46"/>
      <c r="Q11" s="48"/>
      <c r="R11" s="46"/>
      <c r="S11" s="46"/>
      <c r="T11" s="46"/>
      <c r="U11" s="46"/>
      <c r="V11" s="48"/>
      <c r="W11" s="46"/>
      <c r="X11" s="46"/>
      <c r="Y11" s="46"/>
      <c r="Z11" s="46"/>
      <c r="AA11" s="48"/>
    </row>
    <row r="12" spans="1:27" s="70" customFormat="1">
      <c r="A12" s="61" t="s">
        <v>163</v>
      </c>
      <c r="B12" s="62">
        <v>5</v>
      </c>
      <c r="C12" s="62">
        <v>12</v>
      </c>
      <c r="D12" s="131">
        <f t="shared" ca="1" si="2"/>
        <v>0.17</v>
      </c>
      <c r="E12" s="64">
        <f t="shared" ca="1" si="3"/>
        <v>9</v>
      </c>
      <c r="F12" s="62">
        <v>10</v>
      </c>
      <c r="G12" s="62">
        <v>14</v>
      </c>
      <c r="H12" s="62">
        <v>12</v>
      </c>
      <c r="I12" s="62"/>
      <c r="J12" s="54" t="s">
        <v>194</v>
      </c>
      <c r="K12" s="46"/>
      <c r="L12" s="48"/>
      <c r="M12" s="46"/>
      <c r="N12" s="46"/>
      <c r="O12" s="46"/>
      <c r="P12" s="46"/>
      <c r="Q12" s="48"/>
      <c r="R12" s="46"/>
      <c r="S12" s="46"/>
      <c r="T12" s="46"/>
      <c r="U12" s="46"/>
      <c r="V12" s="48"/>
      <c r="W12" s="46"/>
      <c r="X12" s="46"/>
      <c r="Y12" s="46"/>
      <c r="Z12" s="46"/>
      <c r="AA12" s="48"/>
    </row>
    <row r="13" spans="1:27" s="70" customFormat="1">
      <c r="A13" s="71" t="s">
        <v>44</v>
      </c>
      <c r="B13" s="70">
        <v>7</v>
      </c>
      <c r="C13" s="70">
        <v>13</v>
      </c>
      <c r="D13" s="124">
        <f t="shared" ca="1" si="2"/>
        <v>0.01</v>
      </c>
      <c r="E13" s="69">
        <f t="shared" ca="1" si="3"/>
        <v>12</v>
      </c>
      <c r="F13" s="70">
        <v>10</v>
      </c>
      <c r="G13" s="70">
        <v>13</v>
      </c>
      <c r="H13" s="70">
        <v>8</v>
      </c>
      <c r="J13" s="54" t="s">
        <v>194</v>
      </c>
      <c r="K13" s="54"/>
      <c r="L13" s="56"/>
      <c r="M13" s="54"/>
      <c r="N13" s="54"/>
      <c r="O13" s="54"/>
      <c r="P13" s="54"/>
      <c r="Q13" s="56"/>
      <c r="R13" s="54"/>
      <c r="S13" s="54"/>
      <c r="T13" s="54"/>
      <c r="U13" s="54"/>
      <c r="V13" s="56"/>
      <c r="W13" s="54"/>
      <c r="X13" s="54"/>
      <c r="Y13" s="54"/>
      <c r="Z13" s="54"/>
      <c r="AA13" s="56"/>
    </row>
    <row r="14" spans="1:27" s="42" customFormat="1">
      <c r="A14" s="71" t="s">
        <v>42</v>
      </c>
      <c r="B14" s="70">
        <v>6</v>
      </c>
      <c r="C14" s="70">
        <v>14</v>
      </c>
      <c r="D14" s="124">
        <f t="shared" ca="1" si="2"/>
        <v>0.02</v>
      </c>
      <c r="E14" s="69">
        <f t="shared" ca="1" si="3"/>
        <v>13</v>
      </c>
      <c r="F14" s="70">
        <v>9</v>
      </c>
      <c r="G14" s="70">
        <v>16</v>
      </c>
      <c r="H14" s="70"/>
      <c r="I14" s="70"/>
      <c r="J14" s="54" t="s">
        <v>194</v>
      </c>
      <c r="L14" s="44"/>
      <c r="Q14" s="44"/>
      <c r="V14" s="44"/>
      <c r="AA14" s="44"/>
    </row>
    <row r="15" spans="1:27" s="42" customFormat="1">
      <c r="A15" s="71" t="s">
        <v>41</v>
      </c>
      <c r="B15" s="70">
        <v>6</v>
      </c>
      <c r="C15" s="70">
        <v>12</v>
      </c>
      <c r="D15" s="124">
        <f t="shared" ca="1" si="2"/>
        <v>0.06</v>
      </c>
      <c r="E15" s="69">
        <f t="shared" ca="1" si="3"/>
        <v>11</v>
      </c>
      <c r="F15" s="70">
        <v>9</v>
      </c>
      <c r="G15" s="70">
        <v>16</v>
      </c>
      <c r="H15" s="70">
        <v>8</v>
      </c>
      <c r="I15" s="70"/>
      <c r="J15" s="54" t="s">
        <v>194</v>
      </c>
      <c r="K15" s="46"/>
      <c r="L15" s="48"/>
      <c r="M15" s="46"/>
      <c r="N15" s="46"/>
      <c r="O15" s="46"/>
      <c r="P15" s="46"/>
      <c r="Q15" s="48"/>
      <c r="R15" s="46"/>
      <c r="S15" s="46"/>
      <c r="T15" s="46"/>
      <c r="U15" s="46"/>
      <c r="V15" s="48"/>
      <c r="W15" s="46"/>
      <c r="X15" s="46"/>
      <c r="Y15" s="46"/>
      <c r="Z15" s="46"/>
      <c r="AA15" s="48"/>
    </row>
    <row r="16" spans="1:27" s="42" customFormat="1">
      <c r="A16" s="113" t="s">
        <v>259</v>
      </c>
      <c r="B16" s="114">
        <v>4</v>
      </c>
      <c r="C16" s="114">
        <v>6</v>
      </c>
      <c r="D16" s="129">
        <f t="shared" ca="1" si="2"/>
        <v>0.18</v>
      </c>
      <c r="E16" s="116">
        <f t="shared" ca="1" si="3"/>
        <v>4</v>
      </c>
      <c r="F16" s="114" t="s">
        <v>261</v>
      </c>
      <c r="G16" s="114">
        <v>50</v>
      </c>
      <c r="H16" s="114">
        <v>24</v>
      </c>
      <c r="I16" s="114"/>
      <c r="J16" s="42" t="s">
        <v>196</v>
      </c>
      <c r="K16" s="46"/>
      <c r="L16" s="48"/>
      <c r="M16" s="46"/>
      <c r="N16" s="46"/>
      <c r="O16" s="46"/>
      <c r="P16" s="46"/>
      <c r="Q16" s="48"/>
      <c r="R16" s="46"/>
      <c r="S16" s="46"/>
      <c r="T16" s="46"/>
      <c r="U16" s="46"/>
      <c r="V16" s="48"/>
      <c r="W16" s="46"/>
      <c r="X16" s="46"/>
      <c r="Y16" s="46"/>
      <c r="Z16" s="46"/>
      <c r="AA16" s="48"/>
    </row>
    <row r="17" spans="1:27" s="42" customFormat="1">
      <c r="A17" s="45" t="s">
        <v>260</v>
      </c>
      <c r="B17" s="46">
        <v>6</v>
      </c>
      <c r="C17" s="46">
        <v>9</v>
      </c>
      <c r="D17" s="127">
        <f t="shared" ca="1" si="2"/>
        <v>0.02</v>
      </c>
      <c r="E17" s="48">
        <f t="shared" ca="1" si="3"/>
        <v>8</v>
      </c>
      <c r="F17" s="46">
        <v>8</v>
      </c>
      <c r="G17" s="46">
        <v>15</v>
      </c>
      <c r="H17" s="46"/>
      <c r="I17" s="70" t="s">
        <v>390</v>
      </c>
      <c r="J17" s="42" t="s">
        <v>196</v>
      </c>
      <c r="K17" s="50"/>
      <c r="L17" s="52"/>
      <c r="M17" s="50"/>
      <c r="N17" s="50"/>
      <c r="O17" s="50"/>
      <c r="P17" s="50"/>
      <c r="Q17" s="52"/>
      <c r="R17" s="50"/>
      <c r="S17" s="50"/>
      <c r="T17" s="50"/>
      <c r="U17" s="50"/>
      <c r="V17" s="52"/>
      <c r="W17" s="50"/>
      <c r="X17" s="50"/>
      <c r="Y17" s="50"/>
      <c r="Z17" s="50"/>
      <c r="AA17" s="52"/>
    </row>
    <row r="18" spans="1:27" s="42" customFormat="1">
      <c r="A18" s="71" t="s">
        <v>116</v>
      </c>
      <c r="B18" s="70">
        <v>7</v>
      </c>
      <c r="C18" s="70">
        <v>9</v>
      </c>
      <c r="D18" s="124">
        <f t="shared" ca="1" si="2"/>
        <v>0.17</v>
      </c>
      <c r="E18" s="69">
        <f t="shared" ca="1" si="3"/>
        <v>7</v>
      </c>
      <c r="F18" s="70">
        <v>8</v>
      </c>
      <c r="G18" s="70">
        <v>22</v>
      </c>
      <c r="H18" s="70">
        <v>6</v>
      </c>
      <c r="I18" s="70"/>
      <c r="J18" s="42" t="s">
        <v>196</v>
      </c>
      <c r="K18" s="50"/>
      <c r="L18" s="52"/>
      <c r="M18" s="50"/>
      <c r="N18" s="50"/>
      <c r="O18" s="50"/>
      <c r="P18" s="50"/>
      <c r="Q18" s="52"/>
      <c r="R18" s="50"/>
      <c r="S18" s="50"/>
      <c r="T18" s="50"/>
      <c r="U18" s="50"/>
      <c r="V18" s="52"/>
      <c r="W18" s="50"/>
      <c r="X18" s="50"/>
      <c r="Y18" s="50"/>
      <c r="Z18" s="50"/>
      <c r="AA18" s="52"/>
    </row>
    <row r="19" spans="1:27">
      <c r="A19" s="57" t="s">
        <v>260</v>
      </c>
      <c r="B19" s="58">
        <v>6</v>
      </c>
      <c r="C19" s="58">
        <v>9</v>
      </c>
      <c r="D19" s="133">
        <f t="shared" ca="1" si="2"/>
        <v>0.14000000000000001</v>
      </c>
      <c r="E19" s="60">
        <f t="shared" ca="1" si="3"/>
        <v>7</v>
      </c>
      <c r="F19" s="58">
        <v>8</v>
      </c>
      <c r="G19" s="58">
        <v>15</v>
      </c>
      <c r="H19" s="58"/>
      <c r="I19" s="58"/>
      <c r="J19" s="42" t="s">
        <v>196</v>
      </c>
    </row>
    <row r="20" spans="1:27" s="46" customFormat="1">
      <c r="A20" s="41" t="s">
        <v>260</v>
      </c>
      <c r="B20" s="42">
        <v>6</v>
      </c>
      <c r="C20" s="42">
        <v>9</v>
      </c>
      <c r="D20" s="128">
        <f t="shared" ca="1" si="2"/>
        <v>0.11</v>
      </c>
      <c r="E20" s="44">
        <f t="shared" ca="1" si="3"/>
        <v>8</v>
      </c>
      <c r="F20" s="42">
        <v>7</v>
      </c>
      <c r="G20" s="42">
        <v>15</v>
      </c>
      <c r="H20" s="42"/>
      <c r="I20" s="70" t="s">
        <v>365</v>
      </c>
      <c r="J20" s="42" t="s">
        <v>196</v>
      </c>
      <c r="K20" s="70"/>
      <c r="L20" s="69"/>
      <c r="M20" s="70"/>
      <c r="N20" s="70"/>
      <c r="O20" s="70"/>
      <c r="P20" s="70"/>
      <c r="Q20" s="69"/>
      <c r="R20" s="70"/>
      <c r="S20" s="70"/>
      <c r="T20" s="70"/>
      <c r="U20" s="70"/>
      <c r="V20" s="69"/>
      <c r="W20" s="70"/>
      <c r="X20" s="70"/>
      <c r="Y20" s="70"/>
      <c r="Z20" s="70"/>
      <c r="AA20" s="69"/>
    </row>
    <row r="21" spans="1:27" s="46" customFormat="1">
      <c r="A21" s="117" t="s">
        <v>260</v>
      </c>
      <c r="B21" s="118">
        <v>6</v>
      </c>
      <c r="C21" s="118">
        <v>9</v>
      </c>
      <c r="D21" s="130">
        <f t="shared" ca="1" si="2"/>
        <v>0.03</v>
      </c>
      <c r="E21" s="120">
        <f t="shared" ca="1" si="3"/>
        <v>8</v>
      </c>
      <c r="F21" s="118">
        <v>7</v>
      </c>
      <c r="G21" s="118">
        <v>15</v>
      </c>
      <c r="H21" s="118"/>
      <c r="I21" s="118"/>
      <c r="J21" s="42" t="s">
        <v>196</v>
      </c>
      <c r="K21" s="70"/>
      <c r="L21" s="69"/>
      <c r="M21" s="70"/>
      <c r="N21" s="70"/>
      <c r="O21" s="70"/>
      <c r="P21" s="70"/>
      <c r="Q21" s="69"/>
      <c r="R21" s="70"/>
      <c r="S21" s="70"/>
      <c r="T21" s="70"/>
      <c r="U21" s="70"/>
      <c r="V21" s="69"/>
      <c r="W21" s="70"/>
      <c r="X21" s="70"/>
      <c r="Y21" s="70"/>
      <c r="Z21" s="70"/>
      <c r="AA21" s="69"/>
    </row>
    <row r="22" spans="1:27" s="46" customFormat="1">
      <c r="A22" s="71" t="s">
        <v>38</v>
      </c>
      <c r="B22" s="70">
        <v>5</v>
      </c>
      <c r="C22" s="70">
        <v>9</v>
      </c>
      <c r="D22" s="124">
        <f t="shared" ca="1" si="2"/>
        <v>0.08</v>
      </c>
      <c r="E22" s="69">
        <f t="shared" ca="1" si="3"/>
        <v>8</v>
      </c>
      <c r="F22" s="70">
        <v>7</v>
      </c>
      <c r="G22" s="70">
        <v>10</v>
      </c>
      <c r="H22" s="70">
        <v>19</v>
      </c>
      <c r="I22" s="70"/>
      <c r="J22" s="42" t="s">
        <v>196</v>
      </c>
      <c r="K22" s="42"/>
      <c r="L22" s="44"/>
      <c r="M22" s="42"/>
      <c r="N22" s="42"/>
      <c r="O22" s="42"/>
      <c r="P22" s="42"/>
      <c r="Q22" s="44"/>
      <c r="R22" s="42"/>
      <c r="S22" s="42"/>
      <c r="T22" s="42"/>
      <c r="U22" s="42"/>
      <c r="V22" s="44"/>
      <c r="W22" s="42"/>
      <c r="X22" s="42"/>
      <c r="Y22" s="42"/>
      <c r="Z22" s="42"/>
      <c r="AA22" s="44"/>
    </row>
    <row r="23" spans="1:27" s="46" customFormat="1">
      <c r="A23" s="53" t="s">
        <v>260</v>
      </c>
      <c r="B23" s="54">
        <v>6</v>
      </c>
      <c r="C23" s="54">
        <v>9</v>
      </c>
      <c r="D23" s="126">
        <f t="shared" ca="1" si="2"/>
        <v>0.25</v>
      </c>
      <c r="E23" s="56">
        <f t="shared" ca="1" si="3"/>
        <v>6</v>
      </c>
      <c r="F23" s="54">
        <v>7</v>
      </c>
      <c r="G23" s="54">
        <v>15</v>
      </c>
      <c r="H23" s="54"/>
      <c r="I23" s="70" t="s">
        <v>383</v>
      </c>
      <c r="J23" s="42" t="s">
        <v>196</v>
      </c>
      <c r="K23" s="50"/>
      <c r="L23" s="52"/>
      <c r="M23" s="50"/>
      <c r="N23" s="50"/>
      <c r="O23" s="50"/>
      <c r="P23" s="50"/>
      <c r="Q23" s="52"/>
      <c r="R23" s="50"/>
      <c r="S23" s="50"/>
      <c r="T23" s="50"/>
      <c r="U23" s="50"/>
      <c r="V23" s="52"/>
      <c r="W23" s="50"/>
      <c r="X23" s="50"/>
      <c r="Y23" s="50"/>
      <c r="Z23" s="50"/>
      <c r="AA23" s="52"/>
    </row>
    <row r="24" spans="1:27" s="46" customFormat="1">
      <c r="A24" s="61" t="s">
        <v>260</v>
      </c>
      <c r="B24" s="62">
        <v>6</v>
      </c>
      <c r="C24" s="62">
        <v>9</v>
      </c>
      <c r="D24" s="131">
        <f t="shared" ca="1" si="2"/>
        <v>0.01</v>
      </c>
      <c r="E24" s="64">
        <f t="shared" ca="1" si="3"/>
        <v>8</v>
      </c>
      <c r="F24" s="62">
        <v>7</v>
      </c>
      <c r="G24" s="62">
        <v>15</v>
      </c>
      <c r="H24" s="62"/>
      <c r="I24" s="62"/>
      <c r="J24" s="42" t="s">
        <v>196</v>
      </c>
      <c r="K24" s="54"/>
      <c r="L24" s="56"/>
      <c r="M24" s="54"/>
      <c r="N24" s="54"/>
      <c r="O24" s="54"/>
      <c r="P24" s="54"/>
      <c r="Q24" s="56"/>
      <c r="R24" s="54"/>
      <c r="S24" s="54"/>
      <c r="T24" s="54"/>
      <c r="U24" s="54"/>
      <c r="V24" s="56"/>
      <c r="W24" s="54"/>
      <c r="X24" s="54"/>
      <c r="Y24" s="54"/>
      <c r="Z24" s="54"/>
      <c r="AA24" s="56"/>
    </row>
    <row r="25" spans="1:27">
      <c r="A25" s="49" t="s">
        <v>260</v>
      </c>
      <c r="B25" s="50">
        <v>6</v>
      </c>
      <c r="C25" s="50">
        <v>9</v>
      </c>
      <c r="D25" s="125">
        <f t="shared" ca="1" si="2"/>
        <v>0.24</v>
      </c>
      <c r="E25" s="52">
        <f t="shared" ca="1" si="3"/>
        <v>6</v>
      </c>
      <c r="F25" s="50">
        <v>6</v>
      </c>
      <c r="G25" s="50">
        <v>15</v>
      </c>
      <c r="H25" s="50"/>
      <c r="J25" s="42" t="s">
        <v>196</v>
      </c>
    </row>
    <row r="26" spans="1:27" s="50" customFormat="1">
      <c r="A26" s="73" t="s">
        <v>260</v>
      </c>
      <c r="B26" s="74">
        <v>6</v>
      </c>
      <c r="C26" s="74">
        <v>9</v>
      </c>
      <c r="D26" s="132">
        <f t="shared" ca="1" si="2"/>
        <v>0.25</v>
      </c>
      <c r="E26" s="76">
        <f t="shared" ca="1" si="3"/>
        <v>6</v>
      </c>
      <c r="F26" s="74">
        <v>6</v>
      </c>
      <c r="G26" s="74">
        <v>15</v>
      </c>
      <c r="H26" s="74"/>
      <c r="I26" s="74"/>
      <c r="J26" s="42" t="s">
        <v>196</v>
      </c>
      <c r="K26" s="42"/>
      <c r="L26" s="44"/>
      <c r="M26" s="42"/>
      <c r="N26" s="42"/>
      <c r="O26" s="42"/>
      <c r="P26" s="42"/>
      <c r="Q26" s="44"/>
      <c r="R26" s="42"/>
      <c r="S26" s="42"/>
      <c r="T26" s="42"/>
      <c r="U26" s="42"/>
      <c r="V26" s="44"/>
      <c r="W26" s="42"/>
      <c r="X26" s="42"/>
      <c r="Y26" s="42"/>
      <c r="Z26" s="42"/>
      <c r="AA26" s="44"/>
    </row>
    <row r="27" spans="1:27" s="50" customFormat="1">
      <c r="A27" s="71" t="s">
        <v>43</v>
      </c>
      <c r="B27" s="70">
        <v>6</v>
      </c>
      <c r="C27" s="70">
        <v>8</v>
      </c>
      <c r="D27" s="124">
        <f t="shared" ca="1" si="2"/>
        <v>0.14000000000000001</v>
      </c>
      <c r="E27" s="69">
        <f t="shared" ca="1" si="3"/>
        <v>6</v>
      </c>
      <c r="F27" s="70">
        <v>6</v>
      </c>
      <c r="G27" s="70">
        <v>15</v>
      </c>
      <c r="H27" s="70">
        <v>8</v>
      </c>
      <c r="I27" s="70"/>
      <c r="J27" s="42" t="s">
        <v>196</v>
      </c>
      <c r="K27" s="46"/>
      <c r="L27" s="48"/>
      <c r="M27" s="46"/>
      <c r="N27" s="46"/>
      <c r="O27" s="46"/>
      <c r="P27" s="46"/>
      <c r="Q27" s="48"/>
      <c r="R27" s="46"/>
      <c r="S27" s="46"/>
      <c r="T27" s="46"/>
      <c r="U27" s="46"/>
      <c r="V27" s="48"/>
      <c r="W27" s="46"/>
      <c r="X27" s="46"/>
      <c r="Y27" s="46"/>
      <c r="Z27" s="46"/>
      <c r="AA27" s="48"/>
    </row>
    <row r="28" spans="1:27" s="50" customFormat="1">
      <c r="A28" s="71" t="s">
        <v>37</v>
      </c>
      <c r="B28" s="70">
        <v>6</v>
      </c>
      <c r="C28" s="70">
        <v>7</v>
      </c>
      <c r="D28" s="124">
        <f t="shared" ca="1" si="2"/>
        <v>0</v>
      </c>
      <c r="E28" s="69">
        <f t="shared" ca="1" si="3"/>
        <v>7</v>
      </c>
      <c r="F28" s="70">
        <v>6</v>
      </c>
      <c r="G28" s="70">
        <v>16</v>
      </c>
      <c r="H28" s="70">
        <v>18</v>
      </c>
      <c r="I28" s="70"/>
      <c r="J28" s="42" t="s">
        <v>196</v>
      </c>
      <c r="L28" s="52"/>
      <c r="Q28" s="52"/>
      <c r="V28" s="52"/>
      <c r="AA28" s="52"/>
    </row>
    <row r="29" spans="1:27" s="50" customFormat="1">
      <c r="A29" s="71" t="s">
        <v>52</v>
      </c>
      <c r="B29" s="70">
        <v>6</v>
      </c>
      <c r="C29" s="70">
        <v>7</v>
      </c>
      <c r="D29" s="124">
        <f t="shared" ca="1" si="2"/>
        <v>0.21</v>
      </c>
      <c r="E29" s="69">
        <f t="shared" ca="1" si="3"/>
        <v>5</v>
      </c>
      <c r="F29" s="70">
        <v>5</v>
      </c>
      <c r="G29" s="70">
        <v>18</v>
      </c>
      <c r="H29" s="70">
        <v>11</v>
      </c>
      <c r="I29" s="70"/>
      <c r="J29" s="42" t="s">
        <v>196</v>
      </c>
      <c r="K29" s="54"/>
      <c r="L29" s="56"/>
      <c r="M29" s="54"/>
      <c r="N29" s="54"/>
      <c r="O29" s="54"/>
      <c r="P29" s="54"/>
      <c r="Q29" s="56"/>
      <c r="R29" s="54"/>
      <c r="S29" s="54"/>
      <c r="T29" s="54"/>
      <c r="U29" s="54"/>
      <c r="V29" s="56"/>
      <c r="W29" s="54"/>
      <c r="X29" s="54"/>
      <c r="Y29" s="54"/>
      <c r="Z29" s="54"/>
      <c r="AA29" s="56"/>
    </row>
    <row r="30" spans="1:27">
      <c r="A30" s="71" t="s">
        <v>36</v>
      </c>
      <c r="B30" s="70">
        <v>5</v>
      </c>
      <c r="C30" s="70">
        <v>7</v>
      </c>
      <c r="D30" s="124">
        <f t="shared" ca="1" si="2"/>
        <v>0.1</v>
      </c>
      <c r="E30" s="69">
        <f t="shared" ca="1" si="3"/>
        <v>6</v>
      </c>
      <c r="F30" s="70">
        <v>5</v>
      </c>
      <c r="G30" s="70">
        <v>14</v>
      </c>
      <c r="H30" s="70"/>
      <c r="J30" s="42" t="s">
        <v>196</v>
      </c>
    </row>
    <row r="31" spans="1:27">
      <c r="A31" s="65"/>
      <c r="C31" s="66"/>
      <c r="D31" s="66"/>
      <c r="E31" s="68"/>
      <c r="G31" s="123"/>
      <c r="H31" s="123"/>
      <c r="J31" s="42"/>
    </row>
    <row r="32" spans="1:27" s="54" customFormat="1">
      <c r="A32" s="65"/>
      <c r="B32" s="40"/>
      <c r="C32" s="66"/>
      <c r="D32" s="66"/>
      <c r="E32" s="68"/>
      <c r="F32" s="105"/>
      <c r="G32" s="105"/>
      <c r="H32" s="105"/>
      <c r="I32" s="70"/>
      <c r="J32" s="42"/>
      <c r="K32" s="70"/>
      <c r="L32" s="69"/>
      <c r="M32" s="70"/>
      <c r="N32" s="70"/>
      <c r="O32" s="70"/>
      <c r="P32" s="70"/>
      <c r="Q32" s="69"/>
      <c r="R32" s="70"/>
      <c r="S32" s="70"/>
      <c r="T32" s="70"/>
      <c r="U32" s="70"/>
      <c r="V32" s="69"/>
      <c r="W32" s="70"/>
      <c r="X32" s="70"/>
      <c r="Y32" s="70"/>
      <c r="Z32" s="70"/>
      <c r="AA32" s="69"/>
    </row>
    <row r="33" spans="1:27" s="54" customFormat="1">
      <c r="A33" s="65"/>
      <c r="B33" s="40"/>
      <c r="C33" s="66"/>
      <c r="D33" s="66"/>
      <c r="E33" s="68"/>
      <c r="F33" s="105"/>
      <c r="G33" s="105"/>
      <c r="H33" s="105"/>
      <c r="I33" s="70"/>
      <c r="J33" s="42"/>
      <c r="K33" s="42"/>
      <c r="L33" s="44"/>
      <c r="M33" s="42"/>
      <c r="N33" s="42"/>
      <c r="O33" s="42"/>
      <c r="P33" s="42"/>
      <c r="Q33" s="44"/>
      <c r="R33" s="42"/>
      <c r="S33" s="42"/>
      <c r="T33" s="42"/>
      <c r="U33" s="42"/>
      <c r="V33" s="44"/>
      <c r="W33" s="42"/>
      <c r="X33" s="42"/>
      <c r="Y33" s="42"/>
      <c r="Z33" s="42"/>
      <c r="AA33" s="44"/>
    </row>
    <row r="34" spans="1:27" s="54" customFormat="1">
      <c r="A34" s="65"/>
      <c r="B34" s="40"/>
      <c r="C34" s="66"/>
      <c r="D34" s="66"/>
      <c r="E34" s="68"/>
      <c r="F34" s="105"/>
      <c r="G34" s="105"/>
      <c r="H34" s="105"/>
      <c r="I34" s="70"/>
      <c r="J34" s="42"/>
      <c r="K34" s="42"/>
      <c r="L34" s="44"/>
      <c r="M34" s="42"/>
      <c r="N34" s="42"/>
      <c r="O34" s="42"/>
      <c r="P34" s="42"/>
      <c r="Q34" s="44"/>
      <c r="R34" s="42"/>
      <c r="S34" s="42"/>
      <c r="T34" s="42"/>
      <c r="U34" s="42"/>
      <c r="V34" s="44"/>
      <c r="W34" s="42"/>
      <c r="X34" s="42"/>
      <c r="Y34" s="42"/>
      <c r="Z34" s="42"/>
      <c r="AA34" s="44"/>
    </row>
    <row r="35" spans="1:27">
      <c r="A35" s="65"/>
      <c r="C35" s="66"/>
      <c r="D35" s="66"/>
      <c r="E35" s="68"/>
    </row>
  </sheetData>
  <autoFilter ref="A1:I30">
    <sortState ref="A3:I30">
      <sortCondition descending="1" ref="F1:F30"/>
    </sortState>
  </autoFilter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C34"/>
  <sheetViews>
    <sheetView workbookViewId="0">
      <selection activeCell="C4" sqref="C4"/>
    </sheetView>
  </sheetViews>
  <sheetFormatPr defaultColWidth="0" defaultRowHeight="15"/>
  <cols>
    <col min="1" max="1" width="19" style="39" bestFit="1" customWidth="1"/>
    <col min="2" max="2" width="6.42578125" style="40" bestFit="1" customWidth="1"/>
    <col min="3" max="3" width="4.28515625" style="40" bestFit="1" customWidth="1"/>
    <col min="4" max="4" width="5.28515625" style="40" bestFit="1" customWidth="1"/>
    <col min="5" max="5" width="10.28515625" style="39" bestFit="1" customWidth="1"/>
    <col min="6" max="6" width="18.85546875" style="105" customWidth="1"/>
    <col min="7" max="7" width="3.5703125" style="105" bestFit="1" customWidth="1"/>
    <col min="8" max="8" width="4" style="105" bestFit="1" customWidth="1"/>
    <col min="9" max="9" width="19" style="70" bestFit="1" customWidth="1"/>
    <col min="10" max="10" width="8.42578125" style="70" customWidth="1"/>
    <col min="11" max="11" width="5.28515625" style="40" hidden="1" customWidth="1"/>
    <col min="12" max="12" width="10.28515625" style="39" hidden="1" customWidth="1"/>
    <col min="13" max="13" width="7.42578125" style="40" hidden="1" customWidth="1"/>
    <col min="14" max="14" width="4.28515625" style="40" hidden="1" customWidth="1"/>
    <col min="15" max="15" width="3" style="40" hidden="1" customWidth="1"/>
    <col min="16" max="16" width="5.28515625" style="40" hidden="1" customWidth="1"/>
    <col min="17" max="17" width="10.28515625" style="39" hidden="1" customWidth="1"/>
    <col min="18" max="18" width="7" style="40" hidden="1" customWidth="1"/>
    <col min="19" max="19" width="4.28515625" style="40" hidden="1" customWidth="1"/>
    <col min="20" max="20" width="3" style="40" hidden="1" customWidth="1"/>
    <col min="21" max="21" width="5.28515625" style="40" hidden="1" customWidth="1"/>
    <col min="22" max="22" width="10.28515625" style="39" hidden="1" customWidth="1"/>
    <col min="23" max="23" width="6.42578125" style="40" hidden="1" customWidth="1"/>
    <col min="24" max="24" width="4.28515625" style="40" hidden="1" customWidth="1"/>
    <col min="25" max="25" width="3" style="40" hidden="1" customWidth="1"/>
    <col min="26" max="26" width="5.28515625" style="40" hidden="1" customWidth="1"/>
    <col min="27" max="27" width="10.28515625" style="39" hidden="1" customWidth="1"/>
    <col min="28" max="29" width="10.28515625" style="40" hidden="1" customWidth="1"/>
    <col min="30" max="16384" width="9.140625" style="40" hidden="1"/>
  </cols>
  <sheetData>
    <row r="1" spans="1:27" s="70" customFormat="1">
      <c r="A1" s="69" t="s">
        <v>136</v>
      </c>
      <c r="B1" s="69" t="s">
        <v>18</v>
      </c>
      <c r="C1" s="69" t="s">
        <v>17</v>
      </c>
      <c r="D1" s="69" t="s">
        <v>145</v>
      </c>
      <c r="E1" s="69" t="s">
        <v>146</v>
      </c>
      <c r="F1" s="69" t="s">
        <v>192</v>
      </c>
      <c r="G1" s="69" t="s">
        <v>13</v>
      </c>
      <c r="H1" s="69" t="s">
        <v>14</v>
      </c>
      <c r="I1" s="69" t="s">
        <v>207</v>
      </c>
      <c r="J1" s="69" t="s">
        <v>193</v>
      </c>
      <c r="K1" s="69"/>
      <c r="L1" s="69"/>
      <c r="N1" s="69"/>
      <c r="P1" s="69"/>
      <c r="Q1" s="69"/>
      <c r="S1" s="69"/>
      <c r="U1" s="69"/>
      <c r="V1" s="69"/>
      <c r="X1" s="69"/>
      <c r="Z1" s="69"/>
      <c r="AA1" s="69"/>
    </row>
    <row r="2" spans="1:27" s="70" customFormat="1">
      <c r="A2" s="113" t="s">
        <v>259</v>
      </c>
      <c r="B2" s="114">
        <v>4</v>
      </c>
      <c r="C2" s="114">
        <v>6</v>
      </c>
      <c r="D2" s="129">
        <f t="shared" ref="D2" ca="1" si="0">(RANDBETWEEN(0,25))/100</f>
        <v>0.25</v>
      </c>
      <c r="E2" s="116">
        <f t="shared" ref="E2" ca="1" si="1">TRUNC(C2*(1-D2))</f>
        <v>4</v>
      </c>
      <c r="F2" s="114" t="s">
        <v>261</v>
      </c>
      <c r="G2" s="114">
        <v>50</v>
      </c>
      <c r="H2" s="114">
        <v>24</v>
      </c>
      <c r="J2" s="54" t="s">
        <v>194</v>
      </c>
      <c r="L2" s="69"/>
      <c r="Q2" s="69"/>
      <c r="V2" s="69"/>
      <c r="AA2" s="69"/>
    </row>
    <row r="3" spans="1:27" s="70" customFormat="1">
      <c r="A3" s="71" t="s">
        <v>40</v>
      </c>
      <c r="B3" s="70">
        <v>6</v>
      </c>
      <c r="C3" s="70">
        <v>19</v>
      </c>
      <c r="D3" s="124">
        <f t="shared" ref="D3:D27" ca="1" si="2">(RANDBETWEEN(0,25))/100</f>
        <v>0.01</v>
      </c>
      <c r="E3" s="69">
        <f t="shared" ref="E3:E27" ca="1" si="3">TRUNC(C3*(1-D3))</f>
        <v>18</v>
      </c>
      <c r="F3" s="70">
        <v>16</v>
      </c>
      <c r="G3" s="70">
        <v>14</v>
      </c>
      <c r="J3" s="54" t="s">
        <v>194</v>
      </c>
      <c r="L3" s="69"/>
      <c r="Q3" s="69"/>
      <c r="V3" s="69"/>
      <c r="AA3" s="69"/>
    </row>
    <row r="4" spans="1:27" s="70" customFormat="1">
      <c r="A4" s="71" t="s">
        <v>45</v>
      </c>
      <c r="B4" s="70">
        <v>6</v>
      </c>
      <c r="C4" s="70">
        <v>17</v>
      </c>
      <c r="D4" s="124">
        <f t="shared" ca="1" si="2"/>
        <v>0.15</v>
      </c>
      <c r="E4" s="69">
        <f t="shared" ca="1" si="3"/>
        <v>14</v>
      </c>
      <c r="F4" s="70">
        <v>16</v>
      </c>
      <c r="G4" s="70">
        <v>8</v>
      </c>
      <c r="J4" s="54" t="s">
        <v>194</v>
      </c>
      <c r="L4" s="69"/>
      <c r="Q4" s="69"/>
      <c r="V4" s="69"/>
      <c r="AA4" s="69"/>
    </row>
    <row r="5" spans="1:27" s="70" customFormat="1">
      <c r="A5" s="71" t="s">
        <v>39</v>
      </c>
      <c r="B5" s="70">
        <v>5</v>
      </c>
      <c r="C5" s="70">
        <v>14</v>
      </c>
      <c r="D5" s="124">
        <f t="shared" ca="1" si="2"/>
        <v>0.21</v>
      </c>
      <c r="E5" s="69">
        <f t="shared" ca="1" si="3"/>
        <v>11</v>
      </c>
      <c r="F5" s="70">
        <v>12</v>
      </c>
      <c r="G5" s="70">
        <v>18</v>
      </c>
      <c r="J5" s="54" t="s">
        <v>194</v>
      </c>
      <c r="L5" s="69"/>
      <c r="Q5" s="69"/>
      <c r="V5" s="69"/>
      <c r="AA5" s="69"/>
    </row>
    <row r="6" spans="1:27" s="70" customFormat="1">
      <c r="A6" s="49" t="s">
        <v>156</v>
      </c>
      <c r="B6" s="50">
        <v>5</v>
      </c>
      <c r="C6" s="50">
        <v>14</v>
      </c>
      <c r="D6" s="125">
        <f t="shared" ca="1" si="2"/>
        <v>0.23</v>
      </c>
      <c r="E6" s="52">
        <f t="shared" ca="1" si="3"/>
        <v>10</v>
      </c>
      <c r="F6" s="50">
        <v>12</v>
      </c>
      <c r="G6" s="50">
        <v>13</v>
      </c>
      <c r="H6" s="50">
        <v>16</v>
      </c>
      <c r="J6" s="54" t="s">
        <v>194</v>
      </c>
      <c r="L6" s="69"/>
      <c r="Q6" s="69"/>
      <c r="V6" s="69"/>
      <c r="AA6" s="69"/>
    </row>
    <row r="7" spans="1:27" s="70" customFormat="1">
      <c r="A7" s="49" t="s">
        <v>250</v>
      </c>
      <c r="B7" s="50">
        <v>5</v>
      </c>
      <c r="C7" s="50">
        <v>13</v>
      </c>
      <c r="D7" s="124">
        <f t="shared" ca="1" si="2"/>
        <v>0.2</v>
      </c>
      <c r="E7" s="52">
        <f t="shared" ca="1" si="3"/>
        <v>10</v>
      </c>
      <c r="F7" s="50">
        <v>12</v>
      </c>
      <c r="G7" s="50">
        <v>18</v>
      </c>
      <c r="H7" s="50"/>
      <c r="J7" s="54" t="s">
        <v>194</v>
      </c>
      <c r="L7" s="69"/>
      <c r="Q7" s="69"/>
      <c r="V7" s="69"/>
      <c r="AA7" s="69"/>
    </row>
    <row r="8" spans="1:27" s="70" customFormat="1">
      <c r="A8" s="53" t="s">
        <v>156</v>
      </c>
      <c r="B8" s="54">
        <v>5</v>
      </c>
      <c r="C8" s="54">
        <v>14</v>
      </c>
      <c r="D8" s="126">
        <f t="shared" ca="1" si="2"/>
        <v>0.14000000000000001</v>
      </c>
      <c r="E8" s="56">
        <f t="shared" ca="1" si="3"/>
        <v>12</v>
      </c>
      <c r="F8" s="54">
        <v>11</v>
      </c>
      <c r="G8" s="54">
        <v>13</v>
      </c>
      <c r="H8" s="54">
        <v>16</v>
      </c>
      <c r="I8" s="70" t="s">
        <v>382</v>
      </c>
      <c r="J8" s="54" t="s">
        <v>194</v>
      </c>
      <c r="L8" s="69"/>
      <c r="Q8" s="69"/>
      <c r="V8" s="69"/>
      <c r="AA8" s="69"/>
    </row>
    <row r="9" spans="1:27" s="70" customFormat="1">
      <c r="A9" s="61" t="s">
        <v>163</v>
      </c>
      <c r="B9" s="62">
        <v>5</v>
      </c>
      <c r="C9" s="62">
        <v>12</v>
      </c>
      <c r="D9" s="131">
        <f t="shared" ca="1" si="2"/>
        <v>0.08</v>
      </c>
      <c r="E9" s="64">
        <f t="shared" ca="1" si="3"/>
        <v>11</v>
      </c>
      <c r="F9" s="62">
        <v>11</v>
      </c>
      <c r="G9" s="62">
        <v>14</v>
      </c>
      <c r="H9" s="62">
        <v>12</v>
      </c>
      <c r="J9" s="54" t="s">
        <v>194</v>
      </c>
      <c r="L9" s="69"/>
      <c r="Q9" s="69"/>
      <c r="V9" s="69"/>
      <c r="AA9" s="69"/>
    </row>
    <row r="10" spans="1:27" s="70" customFormat="1">
      <c r="A10" s="73" t="s">
        <v>163</v>
      </c>
      <c r="B10" s="74">
        <v>5</v>
      </c>
      <c r="C10" s="74">
        <v>12</v>
      </c>
      <c r="D10" s="132">
        <f t="shared" ca="1" si="2"/>
        <v>0.02</v>
      </c>
      <c r="E10" s="76">
        <f t="shared" ca="1" si="3"/>
        <v>11</v>
      </c>
      <c r="F10" s="74">
        <v>10</v>
      </c>
      <c r="G10" s="74">
        <v>14</v>
      </c>
      <c r="H10" s="74">
        <v>12</v>
      </c>
      <c r="J10" s="54" t="s">
        <v>194</v>
      </c>
      <c r="L10" s="69"/>
      <c r="Q10" s="69"/>
      <c r="V10" s="69"/>
      <c r="AA10" s="69"/>
    </row>
    <row r="11" spans="1:27" s="70" customFormat="1">
      <c r="A11" s="49" t="s">
        <v>260</v>
      </c>
      <c r="B11" s="50">
        <v>6</v>
      </c>
      <c r="C11" s="50">
        <v>9</v>
      </c>
      <c r="D11" s="125">
        <f t="shared" ca="1" si="2"/>
        <v>0.15</v>
      </c>
      <c r="E11" s="52">
        <f t="shared" ref="E11:E17" ca="1" si="4">TRUNC(C11*(1-D11))</f>
        <v>7</v>
      </c>
      <c r="F11" s="50">
        <v>9</v>
      </c>
      <c r="G11" s="50">
        <v>15</v>
      </c>
      <c r="H11" s="50"/>
      <c r="J11" s="54" t="s">
        <v>194</v>
      </c>
      <c r="K11" s="46"/>
      <c r="L11" s="48"/>
      <c r="M11" s="46"/>
      <c r="N11" s="46"/>
      <c r="O11" s="46"/>
      <c r="P11" s="46"/>
      <c r="Q11" s="48"/>
      <c r="R11" s="46"/>
      <c r="S11" s="46"/>
      <c r="T11" s="46"/>
      <c r="U11" s="46"/>
      <c r="V11" s="48"/>
      <c r="W11" s="46"/>
      <c r="X11" s="46"/>
      <c r="Y11" s="46"/>
      <c r="Z11" s="46"/>
      <c r="AA11" s="48"/>
    </row>
    <row r="12" spans="1:27" s="70" customFormat="1">
      <c r="A12" s="41" t="s">
        <v>260</v>
      </c>
      <c r="B12" s="42">
        <v>6</v>
      </c>
      <c r="C12" s="42">
        <v>9</v>
      </c>
      <c r="D12" s="128">
        <f t="shared" ca="1" si="2"/>
        <v>0.17</v>
      </c>
      <c r="E12" s="44">
        <f t="shared" ca="1" si="4"/>
        <v>7</v>
      </c>
      <c r="F12" s="42">
        <v>8</v>
      </c>
      <c r="G12" s="42">
        <v>15</v>
      </c>
      <c r="H12" s="42"/>
      <c r="I12" s="70" t="s">
        <v>365</v>
      </c>
      <c r="J12" s="54" t="s">
        <v>194</v>
      </c>
      <c r="K12" s="46"/>
      <c r="L12" s="48"/>
      <c r="M12" s="46"/>
      <c r="N12" s="46"/>
      <c r="O12" s="46"/>
      <c r="P12" s="46"/>
      <c r="Q12" s="48"/>
      <c r="R12" s="46"/>
      <c r="S12" s="46"/>
      <c r="T12" s="46"/>
      <c r="U12" s="46"/>
      <c r="V12" s="48"/>
      <c r="W12" s="46"/>
      <c r="X12" s="46"/>
      <c r="Y12" s="46"/>
      <c r="Z12" s="46"/>
      <c r="AA12" s="48"/>
    </row>
    <row r="13" spans="1:27" s="70" customFormat="1">
      <c r="A13" s="53" t="s">
        <v>260</v>
      </c>
      <c r="B13" s="54">
        <v>6</v>
      </c>
      <c r="C13" s="54">
        <v>9</v>
      </c>
      <c r="D13" s="126">
        <f t="shared" ca="1" si="2"/>
        <v>0.06</v>
      </c>
      <c r="E13" s="56">
        <f t="shared" ca="1" si="4"/>
        <v>8</v>
      </c>
      <c r="F13" s="54">
        <v>8</v>
      </c>
      <c r="G13" s="54">
        <v>15</v>
      </c>
      <c r="H13" s="54"/>
      <c r="I13" s="70" t="s">
        <v>358</v>
      </c>
      <c r="J13" s="54" t="s">
        <v>194</v>
      </c>
      <c r="K13" s="54"/>
      <c r="L13" s="56"/>
      <c r="M13" s="54"/>
      <c r="N13" s="54"/>
      <c r="O13" s="54"/>
      <c r="P13" s="54"/>
      <c r="Q13" s="56"/>
      <c r="R13" s="54"/>
      <c r="S13" s="54"/>
      <c r="T13" s="54"/>
      <c r="U13" s="54"/>
      <c r="V13" s="56"/>
      <c r="W13" s="54"/>
      <c r="X13" s="54"/>
      <c r="Y13" s="54"/>
      <c r="Z13" s="54"/>
      <c r="AA13" s="56"/>
    </row>
    <row r="14" spans="1:27" s="42" customFormat="1">
      <c r="A14" s="61" t="s">
        <v>260</v>
      </c>
      <c r="B14" s="62">
        <v>6</v>
      </c>
      <c r="C14" s="62">
        <v>9</v>
      </c>
      <c r="D14" s="131">
        <f t="shared" ca="1" si="2"/>
        <v>0.03</v>
      </c>
      <c r="E14" s="64">
        <f t="shared" ca="1" si="4"/>
        <v>8</v>
      </c>
      <c r="F14" s="62">
        <v>8</v>
      </c>
      <c r="G14" s="62">
        <v>15</v>
      </c>
      <c r="H14" s="62"/>
      <c r="I14" s="70"/>
      <c r="J14" s="54" t="s">
        <v>194</v>
      </c>
      <c r="L14" s="44"/>
      <c r="Q14" s="44"/>
      <c r="V14" s="44"/>
      <c r="AA14" s="44"/>
    </row>
    <row r="15" spans="1:27" s="42" customFormat="1">
      <c r="A15" s="113" t="s">
        <v>259</v>
      </c>
      <c r="B15" s="114">
        <v>4</v>
      </c>
      <c r="C15" s="114">
        <v>6</v>
      </c>
      <c r="D15" s="129">
        <f t="shared" ca="1" si="2"/>
        <v>0.24</v>
      </c>
      <c r="E15" s="116">
        <f t="shared" ca="1" si="4"/>
        <v>4</v>
      </c>
      <c r="F15" s="114" t="s">
        <v>261</v>
      </c>
      <c r="G15" s="114">
        <v>50</v>
      </c>
      <c r="H15" s="114">
        <v>24</v>
      </c>
      <c r="I15" s="70"/>
      <c r="J15" s="42" t="s">
        <v>196</v>
      </c>
      <c r="K15" s="46"/>
      <c r="L15" s="48"/>
      <c r="M15" s="46"/>
      <c r="N15" s="46"/>
      <c r="O15" s="46"/>
      <c r="P15" s="46"/>
      <c r="Q15" s="48"/>
      <c r="R15" s="46"/>
      <c r="S15" s="46"/>
      <c r="T15" s="46"/>
      <c r="U15" s="46"/>
      <c r="V15" s="48"/>
      <c r="W15" s="46"/>
      <c r="X15" s="46"/>
      <c r="Y15" s="46"/>
      <c r="Z15" s="46"/>
      <c r="AA15" s="48"/>
    </row>
    <row r="16" spans="1:27" s="42" customFormat="1">
      <c r="A16" s="71" t="s">
        <v>44</v>
      </c>
      <c r="B16" s="70">
        <v>7</v>
      </c>
      <c r="C16" s="70">
        <v>13</v>
      </c>
      <c r="D16" s="124">
        <f t="shared" ca="1" si="2"/>
        <v>0.13</v>
      </c>
      <c r="E16" s="69">
        <f t="shared" ca="1" si="4"/>
        <v>11</v>
      </c>
      <c r="F16" s="70">
        <v>12</v>
      </c>
      <c r="G16" s="70">
        <v>13</v>
      </c>
      <c r="H16" s="70">
        <v>8</v>
      </c>
      <c r="I16" s="70" t="s">
        <v>434</v>
      </c>
      <c r="J16" s="42" t="s">
        <v>196</v>
      </c>
      <c r="K16" s="46"/>
      <c r="L16" s="48"/>
      <c r="M16" s="46"/>
      <c r="N16" s="46"/>
      <c r="O16" s="46"/>
      <c r="P16" s="46"/>
      <c r="Q16" s="48"/>
      <c r="R16" s="46"/>
      <c r="S16" s="46"/>
      <c r="T16" s="46"/>
      <c r="U16" s="46"/>
      <c r="V16" s="48"/>
      <c r="W16" s="46"/>
      <c r="X16" s="46"/>
      <c r="Y16" s="46"/>
      <c r="Z16" s="46"/>
      <c r="AA16" s="48"/>
    </row>
    <row r="17" spans="1:27" s="42" customFormat="1">
      <c r="A17" s="71" t="s">
        <v>42</v>
      </c>
      <c r="B17" s="70">
        <v>6</v>
      </c>
      <c r="C17" s="70">
        <v>14</v>
      </c>
      <c r="D17" s="124">
        <f t="shared" ca="1" si="2"/>
        <v>7.0000000000000007E-2</v>
      </c>
      <c r="E17" s="69">
        <f t="shared" ca="1" si="4"/>
        <v>13</v>
      </c>
      <c r="F17" s="70">
        <v>12</v>
      </c>
      <c r="G17" s="70">
        <v>16</v>
      </c>
      <c r="H17" s="70"/>
      <c r="I17" s="70" t="s">
        <v>434</v>
      </c>
      <c r="J17" s="42" t="s">
        <v>196</v>
      </c>
      <c r="K17" s="50"/>
      <c r="L17" s="52"/>
      <c r="M17" s="50"/>
      <c r="N17" s="50"/>
      <c r="O17" s="50"/>
      <c r="P17" s="50"/>
      <c r="Q17" s="52"/>
      <c r="R17" s="50"/>
      <c r="S17" s="50"/>
      <c r="T17" s="50"/>
      <c r="U17" s="50"/>
      <c r="V17" s="52"/>
      <c r="W17" s="50"/>
      <c r="X17" s="50"/>
      <c r="Y17" s="50"/>
      <c r="Z17" s="50"/>
      <c r="AA17" s="52"/>
    </row>
    <row r="18" spans="1:27" s="42" customFormat="1">
      <c r="A18" s="71" t="s">
        <v>41</v>
      </c>
      <c r="B18" s="70">
        <v>6</v>
      </c>
      <c r="C18" s="70">
        <v>12</v>
      </c>
      <c r="D18" s="124">
        <f t="shared" ca="1" si="2"/>
        <v>0.21</v>
      </c>
      <c r="E18" s="69">
        <f t="shared" ca="1" si="3"/>
        <v>9</v>
      </c>
      <c r="F18" s="70">
        <v>9</v>
      </c>
      <c r="G18" s="70">
        <v>16</v>
      </c>
      <c r="H18" s="70">
        <v>8</v>
      </c>
      <c r="I18" s="70" t="s">
        <v>434</v>
      </c>
      <c r="J18" s="42" t="s">
        <v>196</v>
      </c>
      <c r="K18" s="50"/>
      <c r="L18" s="52"/>
      <c r="M18" s="50"/>
      <c r="N18" s="50"/>
      <c r="O18" s="50"/>
      <c r="P18" s="50"/>
      <c r="Q18" s="52"/>
      <c r="R18" s="50"/>
      <c r="S18" s="50"/>
      <c r="T18" s="50"/>
      <c r="U18" s="50"/>
      <c r="V18" s="52"/>
      <c r="W18" s="50"/>
      <c r="X18" s="50"/>
      <c r="Y18" s="50"/>
      <c r="Z18" s="50"/>
      <c r="AA18" s="52"/>
    </row>
    <row r="19" spans="1:27">
      <c r="A19" s="71" t="s">
        <v>116</v>
      </c>
      <c r="B19" s="70">
        <v>7</v>
      </c>
      <c r="C19" s="70">
        <v>9</v>
      </c>
      <c r="D19" s="124">
        <f t="shared" ca="1" si="2"/>
        <v>0</v>
      </c>
      <c r="E19" s="69">
        <f t="shared" ca="1" si="3"/>
        <v>9</v>
      </c>
      <c r="F19" s="70">
        <v>8</v>
      </c>
      <c r="G19" s="70">
        <v>22</v>
      </c>
      <c r="H19" s="70">
        <v>6</v>
      </c>
      <c r="J19" s="42" t="s">
        <v>196</v>
      </c>
    </row>
    <row r="20" spans="1:27" s="46" customFormat="1">
      <c r="A20" s="71" t="s">
        <v>38</v>
      </c>
      <c r="B20" s="70">
        <v>5</v>
      </c>
      <c r="C20" s="70">
        <v>10</v>
      </c>
      <c r="D20" s="124">
        <f t="shared" ca="1" si="2"/>
        <v>0</v>
      </c>
      <c r="E20" s="69">
        <f t="shared" ca="1" si="3"/>
        <v>10</v>
      </c>
      <c r="F20" s="70">
        <v>8</v>
      </c>
      <c r="G20" s="70">
        <v>10</v>
      </c>
      <c r="H20" s="70">
        <v>19</v>
      </c>
      <c r="I20" s="70"/>
      <c r="J20" s="42" t="s">
        <v>196</v>
      </c>
      <c r="K20" s="70"/>
      <c r="L20" s="69"/>
      <c r="M20" s="70"/>
      <c r="N20" s="70"/>
      <c r="O20" s="70"/>
      <c r="P20" s="70"/>
      <c r="Q20" s="69"/>
      <c r="R20" s="70"/>
      <c r="S20" s="70"/>
      <c r="T20" s="70"/>
      <c r="U20" s="70"/>
      <c r="V20" s="69"/>
      <c r="W20" s="70"/>
      <c r="X20" s="70"/>
      <c r="Y20" s="70"/>
      <c r="Z20" s="70"/>
      <c r="AA20" s="69"/>
    </row>
    <row r="21" spans="1:27" s="46" customFormat="1">
      <c r="A21" s="73" t="s">
        <v>260</v>
      </c>
      <c r="B21" s="74">
        <v>6</v>
      </c>
      <c r="C21" s="74">
        <v>9</v>
      </c>
      <c r="D21" s="132">
        <f t="shared" ca="1" si="2"/>
        <v>7.0000000000000007E-2</v>
      </c>
      <c r="E21" s="76">
        <f t="shared" ca="1" si="3"/>
        <v>8</v>
      </c>
      <c r="F21" s="74">
        <v>8</v>
      </c>
      <c r="G21" s="74">
        <v>15</v>
      </c>
      <c r="H21" s="74"/>
      <c r="I21" s="70" t="s">
        <v>436</v>
      </c>
      <c r="J21" s="42" t="s">
        <v>196</v>
      </c>
      <c r="K21" s="70"/>
      <c r="L21" s="69"/>
      <c r="M21" s="70"/>
      <c r="N21" s="70"/>
      <c r="O21" s="70"/>
      <c r="P21" s="70"/>
      <c r="Q21" s="69"/>
      <c r="R21" s="70"/>
      <c r="S21" s="70"/>
      <c r="T21" s="70"/>
      <c r="U21" s="70"/>
      <c r="V21" s="69"/>
      <c r="W21" s="70"/>
      <c r="X21" s="70"/>
      <c r="Y21" s="70"/>
      <c r="Z21" s="70"/>
      <c r="AA21" s="69"/>
    </row>
    <row r="22" spans="1:27" s="46" customFormat="1">
      <c r="A22" s="57" t="s">
        <v>260</v>
      </c>
      <c r="B22" s="58">
        <v>6</v>
      </c>
      <c r="C22" s="58">
        <v>9</v>
      </c>
      <c r="D22" s="133">
        <f t="shared" ca="1" si="2"/>
        <v>0.12</v>
      </c>
      <c r="E22" s="60">
        <f t="shared" ca="1" si="3"/>
        <v>7</v>
      </c>
      <c r="F22" s="58">
        <v>7</v>
      </c>
      <c r="G22" s="58">
        <v>15</v>
      </c>
      <c r="H22" s="58"/>
      <c r="I22" s="70" t="s">
        <v>436</v>
      </c>
      <c r="J22" s="42" t="s">
        <v>196</v>
      </c>
      <c r="K22" s="42"/>
      <c r="L22" s="44"/>
      <c r="M22" s="42"/>
      <c r="N22" s="42"/>
      <c r="O22" s="42"/>
      <c r="P22" s="42"/>
      <c r="Q22" s="44"/>
      <c r="R22" s="42"/>
      <c r="S22" s="42"/>
      <c r="T22" s="42"/>
      <c r="U22" s="42"/>
      <c r="V22" s="44"/>
      <c r="W22" s="42"/>
      <c r="X22" s="42"/>
      <c r="Y22" s="42"/>
      <c r="Z22" s="42"/>
      <c r="AA22" s="44"/>
    </row>
    <row r="23" spans="1:27" s="46" customFormat="1">
      <c r="A23" s="117" t="s">
        <v>260</v>
      </c>
      <c r="B23" s="118">
        <v>6</v>
      </c>
      <c r="C23" s="118">
        <v>9</v>
      </c>
      <c r="D23" s="130">
        <f t="shared" ca="1" si="2"/>
        <v>0.03</v>
      </c>
      <c r="E23" s="120">
        <f t="shared" ca="1" si="3"/>
        <v>8</v>
      </c>
      <c r="F23" s="118">
        <v>7</v>
      </c>
      <c r="G23" s="118">
        <v>15</v>
      </c>
      <c r="H23" s="118"/>
      <c r="I23" s="70"/>
      <c r="J23" s="42" t="s">
        <v>196</v>
      </c>
      <c r="K23" s="50"/>
      <c r="L23" s="52"/>
      <c r="M23" s="50"/>
      <c r="N23" s="50"/>
      <c r="O23" s="50"/>
      <c r="P23" s="50"/>
      <c r="Q23" s="52"/>
      <c r="R23" s="50"/>
      <c r="S23" s="50"/>
      <c r="T23" s="50"/>
      <c r="U23" s="50"/>
      <c r="V23" s="52"/>
      <c r="W23" s="50"/>
      <c r="X23" s="50"/>
      <c r="Y23" s="50"/>
      <c r="Z23" s="50"/>
      <c r="AA23" s="52"/>
    </row>
    <row r="24" spans="1:27" s="46" customFormat="1">
      <c r="A24" s="71" t="s">
        <v>43</v>
      </c>
      <c r="B24" s="70">
        <v>6</v>
      </c>
      <c r="C24" s="70">
        <v>8</v>
      </c>
      <c r="D24" s="124">
        <f t="shared" ca="1" si="2"/>
        <v>0.12</v>
      </c>
      <c r="E24" s="69">
        <f t="shared" ca="1" si="3"/>
        <v>7</v>
      </c>
      <c r="F24" s="70">
        <v>6</v>
      </c>
      <c r="G24" s="70">
        <v>15</v>
      </c>
      <c r="H24" s="70">
        <v>8</v>
      </c>
      <c r="I24" s="70"/>
      <c r="J24" s="42" t="s">
        <v>196</v>
      </c>
      <c r="K24" s="54"/>
      <c r="L24" s="56"/>
      <c r="M24" s="54"/>
      <c r="N24" s="54"/>
      <c r="O24" s="54"/>
      <c r="P24" s="54"/>
      <c r="Q24" s="56"/>
      <c r="R24" s="54"/>
      <c r="S24" s="54"/>
      <c r="T24" s="54"/>
      <c r="U24" s="54"/>
      <c r="V24" s="56"/>
      <c r="W24" s="54"/>
      <c r="X24" s="54"/>
      <c r="Y24" s="54"/>
      <c r="Z24" s="54"/>
      <c r="AA24" s="56"/>
    </row>
    <row r="25" spans="1:27">
      <c r="A25" s="71" t="s">
        <v>37</v>
      </c>
      <c r="B25" s="70">
        <v>6</v>
      </c>
      <c r="C25" s="70">
        <v>7</v>
      </c>
      <c r="D25" s="124">
        <f t="shared" ca="1" si="2"/>
        <v>0.08</v>
      </c>
      <c r="E25" s="69">
        <f t="shared" ca="1" si="3"/>
        <v>6</v>
      </c>
      <c r="F25" s="70">
        <v>6</v>
      </c>
      <c r="G25" s="70">
        <v>16</v>
      </c>
      <c r="H25" s="70">
        <v>18</v>
      </c>
      <c r="J25" s="42" t="s">
        <v>196</v>
      </c>
    </row>
    <row r="26" spans="1:27" s="50" customFormat="1">
      <c r="A26" s="71" t="s">
        <v>52</v>
      </c>
      <c r="B26" s="70">
        <v>6</v>
      </c>
      <c r="C26" s="70">
        <v>8</v>
      </c>
      <c r="D26" s="124">
        <f t="shared" ca="1" si="2"/>
        <v>0.04</v>
      </c>
      <c r="E26" s="69">
        <f t="shared" ca="1" si="3"/>
        <v>7</v>
      </c>
      <c r="F26" s="70">
        <v>6</v>
      </c>
      <c r="G26" s="70">
        <v>18</v>
      </c>
      <c r="H26" s="70">
        <v>11</v>
      </c>
      <c r="I26" s="70"/>
      <c r="J26" s="42" t="s">
        <v>196</v>
      </c>
      <c r="K26" s="42"/>
      <c r="L26" s="44"/>
      <c r="M26" s="42"/>
      <c r="N26" s="42"/>
      <c r="O26" s="42"/>
      <c r="P26" s="42"/>
      <c r="Q26" s="44"/>
      <c r="R26" s="42"/>
      <c r="S26" s="42"/>
      <c r="T26" s="42"/>
      <c r="U26" s="42"/>
      <c r="V26" s="44"/>
      <c r="W26" s="42"/>
      <c r="X26" s="42"/>
      <c r="Y26" s="42"/>
      <c r="Z26" s="42"/>
      <c r="AA26" s="44"/>
    </row>
    <row r="27" spans="1:27" s="50" customFormat="1">
      <c r="A27" s="71" t="s">
        <v>36</v>
      </c>
      <c r="B27" s="70">
        <v>5</v>
      </c>
      <c r="C27" s="70">
        <v>7</v>
      </c>
      <c r="D27" s="124">
        <f t="shared" ca="1" si="2"/>
        <v>0.06</v>
      </c>
      <c r="E27" s="69">
        <f t="shared" ca="1" si="3"/>
        <v>6</v>
      </c>
      <c r="F27" s="70">
        <v>6</v>
      </c>
      <c r="G27" s="70">
        <v>14</v>
      </c>
      <c r="H27" s="70"/>
      <c r="I27" s="70"/>
      <c r="J27" s="42" t="s">
        <v>196</v>
      </c>
      <c r="K27" s="46"/>
      <c r="L27" s="48"/>
      <c r="M27" s="46"/>
      <c r="N27" s="46"/>
      <c r="O27" s="46"/>
      <c r="P27" s="46"/>
      <c r="Q27" s="48"/>
      <c r="R27" s="46"/>
      <c r="S27" s="46"/>
      <c r="T27" s="46"/>
      <c r="U27" s="46"/>
      <c r="V27" s="48"/>
      <c r="W27" s="46"/>
      <c r="X27" s="46"/>
      <c r="Y27" s="46"/>
      <c r="Z27" s="46"/>
      <c r="AA27" s="48"/>
    </row>
    <row r="28" spans="1:27" s="50" customFormat="1">
      <c r="A28" s="65"/>
      <c r="B28" s="40"/>
      <c r="C28" s="66"/>
      <c r="D28" s="66"/>
      <c r="E28" s="68"/>
      <c r="F28" s="105"/>
      <c r="G28" s="123"/>
      <c r="H28" s="123"/>
      <c r="I28" s="70"/>
      <c r="J28" s="42"/>
      <c r="L28" s="52"/>
      <c r="Q28" s="52"/>
      <c r="V28" s="52"/>
      <c r="AA28" s="52"/>
    </row>
    <row r="29" spans="1:27" s="50" customFormat="1">
      <c r="A29" s="65"/>
      <c r="B29" s="40"/>
      <c r="C29" s="66"/>
      <c r="D29" s="66"/>
      <c r="E29" s="68"/>
      <c r="F29" s="105"/>
      <c r="G29" s="105"/>
      <c r="H29" s="105"/>
      <c r="I29" s="70"/>
      <c r="J29" s="42"/>
      <c r="K29" s="54"/>
      <c r="L29" s="56"/>
      <c r="M29" s="54"/>
      <c r="N29" s="54"/>
      <c r="O29" s="54"/>
      <c r="P29" s="54"/>
      <c r="Q29" s="56"/>
      <c r="R29" s="54"/>
      <c r="S29" s="54"/>
      <c r="T29" s="54"/>
      <c r="U29" s="54"/>
      <c r="V29" s="56"/>
      <c r="W29" s="54"/>
      <c r="X29" s="54"/>
      <c r="Y29" s="54"/>
      <c r="Z29" s="54"/>
      <c r="AA29" s="56"/>
    </row>
    <row r="30" spans="1:27">
      <c r="A30" s="65"/>
      <c r="C30" s="66"/>
      <c r="D30" s="66"/>
      <c r="E30" s="68"/>
      <c r="J30" s="42"/>
    </row>
    <row r="31" spans="1:27">
      <c r="A31" s="65"/>
      <c r="C31" s="66"/>
      <c r="D31" s="66"/>
      <c r="E31" s="68"/>
      <c r="J31" s="42"/>
    </row>
    <row r="32" spans="1:27" s="54" customFormat="1">
      <c r="A32" s="65"/>
      <c r="B32" s="40"/>
      <c r="C32" s="66"/>
      <c r="D32" s="66"/>
      <c r="E32" s="68"/>
      <c r="F32" s="105"/>
      <c r="G32" s="105"/>
      <c r="H32" s="105"/>
      <c r="I32" s="70"/>
      <c r="J32" s="42"/>
      <c r="K32" s="70"/>
      <c r="L32" s="69"/>
      <c r="M32" s="70"/>
      <c r="N32" s="70"/>
      <c r="O32" s="70"/>
      <c r="P32" s="70"/>
      <c r="Q32" s="69"/>
      <c r="R32" s="70"/>
      <c r="S32" s="70"/>
      <c r="T32" s="70"/>
      <c r="U32" s="70"/>
      <c r="V32" s="69"/>
      <c r="W32" s="70"/>
      <c r="X32" s="70"/>
      <c r="Y32" s="70"/>
      <c r="Z32" s="70"/>
      <c r="AA32" s="69"/>
    </row>
    <row r="33" spans="1:27" s="54" customFormat="1">
      <c r="A33" s="39"/>
      <c r="B33" s="40"/>
      <c r="C33" s="40"/>
      <c r="D33" s="40"/>
      <c r="E33" s="39"/>
      <c r="F33" s="105"/>
      <c r="G33" s="105"/>
      <c r="H33" s="105"/>
      <c r="I33" s="70"/>
      <c r="J33" s="70"/>
      <c r="K33" s="42"/>
      <c r="L33" s="44"/>
      <c r="M33" s="42"/>
      <c r="N33" s="42"/>
      <c r="O33" s="42"/>
      <c r="P33" s="42"/>
      <c r="Q33" s="44"/>
      <c r="R33" s="42"/>
      <c r="S33" s="42"/>
      <c r="T33" s="42"/>
      <c r="U33" s="42"/>
      <c r="V33" s="44"/>
      <c r="W33" s="42"/>
      <c r="X33" s="42"/>
      <c r="Y33" s="42"/>
      <c r="Z33" s="42"/>
      <c r="AA33" s="44"/>
    </row>
    <row r="34" spans="1:27" s="54" customFormat="1">
      <c r="A34" s="39"/>
      <c r="B34" s="40"/>
      <c r="C34" s="40"/>
      <c r="D34" s="40"/>
      <c r="E34" s="39"/>
      <c r="F34" s="105"/>
      <c r="G34" s="105"/>
      <c r="H34" s="105"/>
      <c r="I34" s="70"/>
      <c r="J34" s="70"/>
      <c r="K34" s="42"/>
      <c r="L34" s="44"/>
      <c r="M34" s="42"/>
      <c r="N34" s="42"/>
      <c r="O34" s="42"/>
      <c r="P34" s="42"/>
      <c r="Q34" s="44"/>
      <c r="R34" s="42"/>
      <c r="S34" s="42"/>
      <c r="T34" s="42"/>
      <c r="U34" s="42"/>
      <c r="V34" s="44"/>
      <c r="W34" s="42"/>
      <c r="X34" s="42"/>
      <c r="Y34" s="42"/>
      <c r="Z34" s="42"/>
      <c r="AA34" s="44"/>
    </row>
  </sheetData>
  <autoFilter ref="A1:I27">
    <sortState ref="A3:I27">
      <sortCondition descending="1" ref="F1:F27"/>
    </sortState>
  </autoFilter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C34"/>
  <sheetViews>
    <sheetView workbookViewId="0">
      <selection activeCell="C20" sqref="C20"/>
    </sheetView>
  </sheetViews>
  <sheetFormatPr defaultColWidth="0" defaultRowHeight="15"/>
  <cols>
    <col min="1" max="1" width="19" style="39" bestFit="1" customWidth="1"/>
    <col min="2" max="2" width="6.42578125" style="40" bestFit="1" customWidth="1"/>
    <col min="3" max="3" width="4.28515625" style="40" bestFit="1" customWidth="1"/>
    <col min="4" max="4" width="5.28515625" style="40" bestFit="1" customWidth="1"/>
    <col min="5" max="5" width="10.28515625" style="39" bestFit="1" customWidth="1"/>
    <col min="6" max="6" width="18.85546875" style="105" customWidth="1"/>
    <col min="7" max="7" width="3.5703125" style="105" bestFit="1" customWidth="1"/>
    <col min="8" max="8" width="4" style="105" bestFit="1" customWidth="1"/>
    <col min="9" max="9" width="19" style="70" bestFit="1" customWidth="1"/>
    <col min="10" max="10" width="8.42578125" style="70" customWidth="1"/>
    <col min="11" max="11" width="5.28515625" style="40" hidden="1" customWidth="1"/>
    <col min="12" max="12" width="10.28515625" style="39" hidden="1" customWidth="1"/>
    <col min="13" max="13" width="7.42578125" style="40" hidden="1" customWidth="1"/>
    <col min="14" max="14" width="4.28515625" style="40" hidden="1" customWidth="1"/>
    <col min="15" max="15" width="3" style="40" hidden="1" customWidth="1"/>
    <col min="16" max="16" width="5.28515625" style="40" hidden="1" customWidth="1"/>
    <col min="17" max="17" width="10.28515625" style="39" hidden="1" customWidth="1"/>
    <col min="18" max="18" width="7" style="40" hidden="1" customWidth="1"/>
    <col min="19" max="19" width="4.28515625" style="40" hidden="1" customWidth="1"/>
    <col min="20" max="20" width="3" style="40" hidden="1" customWidth="1"/>
    <col min="21" max="21" width="5.28515625" style="40" hidden="1" customWidth="1"/>
    <col min="22" max="22" width="10.28515625" style="39" hidden="1" customWidth="1"/>
    <col min="23" max="23" width="6.42578125" style="40" hidden="1" customWidth="1"/>
    <col min="24" max="24" width="4.28515625" style="40" hidden="1" customWidth="1"/>
    <col min="25" max="25" width="3" style="40" hidden="1" customWidth="1"/>
    <col min="26" max="26" width="5.28515625" style="40" hidden="1" customWidth="1"/>
    <col min="27" max="27" width="10.28515625" style="39" hidden="1" customWidth="1"/>
    <col min="28" max="29" width="10.28515625" style="40" hidden="1" customWidth="1"/>
    <col min="30" max="16384" width="9.140625" style="40" hidden="1"/>
  </cols>
  <sheetData>
    <row r="1" spans="1:27" s="70" customFormat="1">
      <c r="A1" s="69" t="s">
        <v>136</v>
      </c>
      <c r="B1" s="69" t="s">
        <v>18</v>
      </c>
      <c r="C1" s="69" t="s">
        <v>17</v>
      </c>
      <c r="D1" s="69" t="s">
        <v>145</v>
      </c>
      <c r="E1" s="69" t="s">
        <v>146</v>
      </c>
      <c r="F1" s="69" t="s">
        <v>192</v>
      </c>
      <c r="G1" s="69" t="s">
        <v>13</v>
      </c>
      <c r="H1" s="69" t="s">
        <v>14</v>
      </c>
      <c r="I1" s="69" t="s">
        <v>207</v>
      </c>
      <c r="J1" s="69" t="s">
        <v>193</v>
      </c>
      <c r="K1" s="69"/>
      <c r="L1" s="69"/>
      <c r="N1" s="69"/>
      <c r="P1" s="69"/>
      <c r="Q1" s="69"/>
      <c r="S1" s="69"/>
      <c r="U1" s="69"/>
      <c r="V1" s="69"/>
      <c r="X1" s="69"/>
      <c r="Z1" s="69"/>
      <c r="AA1" s="69"/>
    </row>
    <row r="2" spans="1:27" s="70" customFormat="1">
      <c r="A2" s="113" t="s">
        <v>259</v>
      </c>
      <c r="B2" s="114">
        <v>4</v>
      </c>
      <c r="C2" s="114">
        <v>6</v>
      </c>
      <c r="D2" s="129">
        <f t="shared" ref="D2" ca="1" si="0">(RANDBETWEEN(0,25))/100</f>
        <v>0.22</v>
      </c>
      <c r="E2" s="116">
        <f t="shared" ref="E2" ca="1" si="1">TRUNC(C2*(1-D2))</f>
        <v>4</v>
      </c>
      <c r="F2" s="114" t="s">
        <v>261</v>
      </c>
      <c r="G2" s="114">
        <v>50</v>
      </c>
      <c r="H2" s="114">
        <v>24</v>
      </c>
      <c r="J2" s="54" t="s">
        <v>194</v>
      </c>
      <c r="L2" s="69"/>
      <c r="Q2" s="69"/>
      <c r="V2" s="69"/>
      <c r="AA2" s="69"/>
    </row>
    <row r="3" spans="1:27" s="70" customFormat="1">
      <c r="A3" s="71" t="s">
        <v>40</v>
      </c>
      <c r="B3" s="70">
        <v>6</v>
      </c>
      <c r="C3" s="70">
        <v>19</v>
      </c>
      <c r="D3" s="124">
        <f t="shared" ref="D3:D22" ca="1" si="2">(RANDBETWEEN(0,25))/100</f>
        <v>0.05</v>
      </c>
      <c r="E3" s="69">
        <f t="shared" ref="E3:E22" ca="1" si="3">TRUNC(C3*(1-D3))</f>
        <v>18</v>
      </c>
      <c r="F3" s="70">
        <v>18</v>
      </c>
      <c r="G3" s="70">
        <v>14</v>
      </c>
      <c r="J3" s="54" t="s">
        <v>194</v>
      </c>
      <c r="L3" s="69"/>
      <c r="Q3" s="69"/>
      <c r="V3" s="69"/>
      <c r="AA3" s="69"/>
    </row>
    <row r="4" spans="1:27" s="70" customFormat="1">
      <c r="A4" s="71" t="s">
        <v>45</v>
      </c>
      <c r="B4" s="70">
        <v>6</v>
      </c>
      <c r="C4" s="70">
        <v>17</v>
      </c>
      <c r="D4" s="124">
        <f t="shared" ca="1" si="2"/>
        <v>0</v>
      </c>
      <c r="E4" s="69">
        <f t="shared" ca="1" si="3"/>
        <v>17</v>
      </c>
      <c r="F4" s="70">
        <v>13</v>
      </c>
      <c r="G4" s="70">
        <v>8</v>
      </c>
      <c r="J4" s="54" t="s">
        <v>194</v>
      </c>
      <c r="L4" s="69"/>
      <c r="Q4" s="69"/>
      <c r="V4" s="69"/>
      <c r="AA4" s="69"/>
    </row>
    <row r="5" spans="1:27" s="70" customFormat="1">
      <c r="A5" s="49" t="s">
        <v>156</v>
      </c>
      <c r="B5" s="50">
        <v>5</v>
      </c>
      <c r="C5" s="50">
        <v>14</v>
      </c>
      <c r="D5" s="125">
        <f t="shared" ca="1" si="2"/>
        <v>0.08</v>
      </c>
      <c r="E5" s="52">
        <f t="shared" ca="1" si="3"/>
        <v>12</v>
      </c>
      <c r="F5" s="50">
        <v>12</v>
      </c>
      <c r="G5" s="50">
        <v>13</v>
      </c>
      <c r="H5" s="50">
        <v>16</v>
      </c>
      <c r="J5" s="54" t="s">
        <v>194</v>
      </c>
      <c r="L5" s="69"/>
      <c r="Q5" s="69"/>
      <c r="V5" s="69"/>
      <c r="AA5" s="69"/>
    </row>
    <row r="6" spans="1:27" s="70" customFormat="1">
      <c r="A6" s="49" t="s">
        <v>250</v>
      </c>
      <c r="B6" s="50">
        <v>5</v>
      </c>
      <c r="C6" s="50">
        <v>13</v>
      </c>
      <c r="D6" s="124">
        <f t="shared" ca="1" si="2"/>
        <v>0.09</v>
      </c>
      <c r="E6" s="52">
        <f t="shared" ca="1" si="3"/>
        <v>11</v>
      </c>
      <c r="F6" s="50">
        <v>12</v>
      </c>
      <c r="G6" s="50">
        <v>18</v>
      </c>
      <c r="H6" s="50"/>
      <c r="J6" s="54" t="s">
        <v>194</v>
      </c>
      <c r="L6" s="69"/>
      <c r="Q6" s="69"/>
      <c r="V6" s="69"/>
      <c r="AA6" s="69"/>
    </row>
    <row r="7" spans="1:27" s="70" customFormat="1">
      <c r="A7" s="71" t="s">
        <v>39</v>
      </c>
      <c r="B7" s="70">
        <v>5</v>
      </c>
      <c r="C7" s="70">
        <v>14</v>
      </c>
      <c r="D7" s="124">
        <f t="shared" ca="1" si="2"/>
        <v>0.25</v>
      </c>
      <c r="E7" s="69">
        <f t="shared" ca="1" si="3"/>
        <v>10</v>
      </c>
      <c r="F7" s="70">
        <v>11</v>
      </c>
      <c r="G7" s="70">
        <v>18</v>
      </c>
      <c r="J7" s="54" t="s">
        <v>194</v>
      </c>
      <c r="L7" s="69"/>
      <c r="Q7" s="69"/>
      <c r="V7" s="69"/>
      <c r="AA7" s="69"/>
    </row>
    <row r="8" spans="1:27" s="70" customFormat="1">
      <c r="A8" s="61" t="s">
        <v>163</v>
      </c>
      <c r="B8" s="62">
        <v>5</v>
      </c>
      <c r="C8" s="62">
        <v>12</v>
      </c>
      <c r="D8" s="131">
        <f t="shared" ca="1" si="2"/>
        <v>0.15</v>
      </c>
      <c r="E8" s="64">
        <f t="shared" ca="1" si="3"/>
        <v>10</v>
      </c>
      <c r="F8" s="62">
        <v>9</v>
      </c>
      <c r="G8" s="62">
        <v>14</v>
      </c>
      <c r="H8" s="62">
        <v>12</v>
      </c>
      <c r="J8" s="54" t="s">
        <v>194</v>
      </c>
      <c r="L8" s="69"/>
      <c r="Q8" s="69"/>
      <c r="V8" s="69"/>
      <c r="AA8" s="69"/>
    </row>
    <row r="9" spans="1:27" s="70" customFormat="1">
      <c r="A9" s="71" t="s">
        <v>38</v>
      </c>
      <c r="B9" s="70">
        <v>5</v>
      </c>
      <c r="C9" s="70">
        <v>10</v>
      </c>
      <c r="D9" s="124">
        <f t="shared" ca="1" si="2"/>
        <v>0.21</v>
      </c>
      <c r="E9" s="69">
        <f t="shared" ca="1" si="3"/>
        <v>7</v>
      </c>
      <c r="F9" s="70">
        <v>9</v>
      </c>
      <c r="G9" s="70">
        <v>10</v>
      </c>
      <c r="H9" s="70">
        <v>19</v>
      </c>
      <c r="J9" s="54" t="s">
        <v>194</v>
      </c>
      <c r="L9" s="69"/>
      <c r="Q9" s="69"/>
      <c r="V9" s="69"/>
      <c r="AA9" s="69"/>
    </row>
    <row r="10" spans="1:27" s="70" customFormat="1">
      <c r="A10" s="49" t="s">
        <v>260</v>
      </c>
      <c r="B10" s="50">
        <v>6</v>
      </c>
      <c r="C10" s="50">
        <v>9</v>
      </c>
      <c r="D10" s="125">
        <f t="shared" ca="1" si="2"/>
        <v>0.01</v>
      </c>
      <c r="E10" s="52">
        <f t="shared" ca="1" si="3"/>
        <v>8</v>
      </c>
      <c r="F10" s="50">
        <v>8</v>
      </c>
      <c r="G10" s="50">
        <v>15</v>
      </c>
      <c r="H10" s="50"/>
      <c r="I10" s="70" t="s">
        <v>436</v>
      </c>
      <c r="J10" s="54" t="s">
        <v>194</v>
      </c>
      <c r="L10" s="69"/>
      <c r="Q10" s="69"/>
      <c r="V10" s="69"/>
      <c r="AA10" s="69"/>
    </row>
    <row r="11" spans="1:27" s="70" customFormat="1">
      <c r="A11" s="41" t="s">
        <v>260</v>
      </c>
      <c r="B11" s="42">
        <v>6</v>
      </c>
      <c r="C11" s="42">
        <v>9</v>
      </c>
      <c r="D11" s="128">
        <f t="shared" ca="1" si="2"/>
        <v>0.04</v>
      </c>
      <c r="E11" s="44">
        <f t="shared" ca="1" si="3"/>
        <v>8</v>
      </c>
      <c r="F11" s="42">
        <v>8</v>
      </c>
      <c r="G11" s="42">
        <v>0</v>
      </c>
      <c r="H11" s="42"/>
      <c r="I11" s="70" t="s">
        <v>436</v>
      </c>
      <c r="J11" s="54" t="s">
        <v>194</v>
      </c>
      <c r="K11" s="46"/>
      <c r="L11" s="48"/>
      <c r="M11" s="46"/>
      <c r="N11" s="46"/>
      <c r="O11" s="46"/>
      <c r="P11" s="46"/>
      <c r="Q11" s="48"/>
      <c r="R11" s="46"/>
      <c r="S11" s="46"/>
      <c r="T11" s="46"/>
      <c r="U11" s="46"/>
      <c r="V11" s="48"/>
      <c r="W11" s="46"/>
      <c r="X11" s="46"/>
      <c r="Y11" s="46"/>
      <c r="Z11" s="46"/>
      <c r="AA11" s="48"/>
    </row>
    <row r="12" spans="1:27" s="70" customFormat="1">
      <c r="A12" s="113" t="s">
        <v>259</v>
      </c>
      <c r="B12" s="114">
        <v>4</v>
      </c>
      <c r="C12" s="114">
        <v>6</v>
      </c>
      <c r="D12" s="129">
        <f t="shared" ca="1" si="2"/>
        <v>0.01</v>
      </c>
      <c r="E12" s="116">
        <f t="shared" ca="1" si="3"/>
        <v>5</v>
      </c>
      <c r="F12" s="114" t="s">
        <v>261</v>
      </c>
      <c r="G12" s="114">
        <v>50</v>
      </c>
      <c r="H12" s="114">
        <v>24</v>
      </c>
      <c r="J12" s="42" t="s">
        <v>196</v>
      </c>
      <c r="K12" s="46"/>
      <c r="L12" s="48"/>
      <c r="M12" s="46"/>
      <c r="N12" s="46"/>
      <c r="O12" s="46"/>
      <c r="P12" s="46"/>
      <c r="Q12" s="48"/>
      <c r="R12" s="46"/>
      <c r="S12" s="46"/>
      <c r="T12" s="46"/>
      <c r="U12" s="46"/>
      <c r="V12" s="48"/>
      <c r="W12" s="46"/>
      <c r="X12" s="46"/>
      <c r="Y12" s="46"/>
      <c r="Z12" s="46"/>
      <c r="AA12" s="48"/>
    </row>
    <row r="13" spans="1:27" s="70" customFormat="1">
      <c r="A13" s="71" t="s">
        <v>44</v>
      </c>
      <c r="B13" s="70">
        <v>7</v>
      </c>
      <c r="C13" s="70">
        <v>13</v>
      </c>
      <c r="D13" s="124">
        <f t="shared" ca="1" si="2"/>
        <v>0.25</v>
      </c>
      <c r="E13" s="69">
        <f t="shared" ca="1" si="3"/>
        <v>9</v>
      </c>
      <c r="F13" s="70">
        <v>10</v>
      </c>
      <c r="G13" s="70">
        <v>13</v>
      </c>
      <c r="H13" s="70">
        <v>8</v>
      </c>
      <c r="J13" s="42" t="s">
        <v>196</v>
      </c>
      <c r="K13" s="54"/>
      <c r="L13" s="56"/>
      <c r="M13" s="54"/>
      <c r="N13" s="54"/>
      <c r="O13" s="54"/>
      <c r="P13" s="54"/>
      <c r="Q13" s="56"/>
      <c r="R13" s="54"/>
      <c r="S13" s="54"/>
      <c r="T13" s="54"/>
      <c r="U13" s="54"/>
      <c r="V13" s="56"/>
      <c r="W13" s="54"/>
      <c r="X13" s="54"/>
      <c r="Y13" s="54"/>
      <c r="Z13" s="54"/>
      <c r="AA13" s="56"/>
    </row>
    <row r="14" spans="1:27" s="42" customFormat="1">
      <c r="A14" s="71" t="s">
        <v>42</v>
      </c>
      <c r="B14" s="70">
        <v>6</v>
      </c>
      <c r="C14" s="70">
        <v>14</v>
      </c>
      <c r="D14" s="124">
        <f t="shared" ca="1" si="2"/>
        <v>0.24</v>
      </c>
      <c r="E14" s="69">
        <f t="shared" ca="1" si="3"/>
        <v>10</v>
      </c>
      <c r="F14" s="70">
        <v>11</v>
      </c>
      <c r="G14" s="70">
        <v>16</v>
      </c>
      <c r="H14" s="70"/>
      <c r="I14" s="70"/>
      <c r="J14" s="42" t="s">
        <v>196</v>
      </c>
      <c r="L14" s="44"/>
      <c r="Q14" s="44"/>
      <c r="V14" s="44"/>
      <c r="AA14" s="44"/>
    </row>
    <row r="15" spans="1:27" s="42" customFormat="1">
      <c r="A15" s="71" t="s">
        <v>41</v>
      </c>
      <c r="B15" s="70">
        <v>6</v>
      </c>
      <c r="C15" s="70">
        <v>12</v>
      </c>
      <c r="D15" s="124">
        <f t="shared" ca="1" si="2"/>
        <v>0.17</v>
      </c>
      <c r="E15" s="69">
        <f t="shared" ca="1" si="3"/>
        <v>9</v>
      </c>
      <c r="F15" s="70">
        <v>10</v>
      </c>
      <c r="G15" s="70">
        <v>16</v>
      </c>
      <c r="H15" s="70">
        <v>8</v>
      </c>
      <c r="I15" s="70"/>
      <c r="J15" s="42" t="s">
        <v>196</v>
      </c>
      <c r="K15" s="46"/>
      <c r="L15" s="48"/>
      <c r="M15" s="46"/>
      <c r="N15" s="46"/>
      <c r="O15" s="46"/>
      <c r="P15" s="46"/>
      <c r="Q15" s="48"/>
      <c r="R15" s="46"/>
      <c r="S15" s="46"/>
      <c r="T15" s="46"/>
      <c r="U15" s="46"/>
      <c r="V15" s="48"/>
      <c r="W15" s="46"/>
      <c r="X15" s="46"/>
      <c r="Y15" s="46"/>
      <c r="Z15" s="46"/>
      <c r="AA15" s="48"/>
    </row>
    <row r="16" spans="1:27" s="42" customFormat="1">
      <c r="A16" s="61" t="s">
        <v>260</v>
      </c>
      <c r="B16" s="62">
        <v>6</v>
      </c>
      <c r="C16" s="62">
        <v>9</v>
      </c>
      <c r="D16" s="131">
        <f t="shared" ca="1" si="2"/>
        <v>0.06</v>
      </c>
      <c r="E16" s="64">
        <f t="shared" ca="1" si="3"/>
        <v>8</v>
      </c>
      <c r="F16" s="62">
        <v>8</v>
      </c>
      <c r="G16" s="62">
        <v>15</v>
      </c>
      <c r="H16" s="62"/>
      <c r="I16" s="70"/>
      <c r="J16" s="42" t="s">
        <v>196</v>
      </c>
      <c r="K16" s="46"/>
      <c r="L16" s="48"/>
      <c r="M16" s="46"/>
      <c r="N16" s="46"/>
      <c r="O16" s="46"/>
      <c r="P16" s="46"/>
      <c r="Q16" s="48"/>
      <c r="R16" s="46"/>
      <c r="S16" s="46"/>
      <c r="T16" s="46"/>
      <c r="U16" s="46"/>
      <c r="V16" s="48"/>
      <c r="W16" s="46"/>
      <c r="X16" s="46"/>
      <c r="Y16" s="46"/>
      <c r="Z16" s="46"/>
      <c r="AA16" s="48"/>
    </row>
    <row r="17" spans="1:27" s="42" customFormat="1">
      <c r="A17" s="117" t="s">
        <v>260</v>
      </c>
      <c r="B17" s="118">
        <v>6</v>
      </c>
      <c r="C17" s="118">
        <v>9</v>
      </c>
      <c r="D17" s="130">
        <f t="shared" ca="1" si="2"/>
        <v>0.01</v>
      </c>
      <c r="E17" s="120">
        <f t="shared" ca="1" si="3"/>
        <v>8</v>
      </c>
      <c r="F17" s="118">
        <v>8</v>
      </c>
      <c r="G17" s="118">
        <v>15</v>
      </c>
      <c r="H17" s="118"/>
      <c r="I17" s="70"/>
      <c r="J17" s="42" t="s">
        <v>196</v>
      </c>
      <c r="K17" s="50"/>
      <c r="L17" s="52"/>
      <c r="M17" s="50"/>
      <c r="N17" s="50"/>
      <c r="O17" s="50"/>
      <c r="P17" s="50"/>
      <c r="Q17" s="52"/>
      <c r="R17" s="50"/>
      <c r="S17" s="50"/>
      <c r="T17" s="50"/>
      <c r="U17" s="50"/>
      <c r="V17" s="52"/>
      <c r="W17" s="50"/>
      <c r="X17" s="50"/>
      <c r="Y17" s="50"/>
      <c r="Z17" s="50"/>
      <c r="AA17" s="52"/>
    </row>
    <row r="18" spans="1:27" s="42" customFormat="1">
      <c r="A18" s="71" t="s">
        <v>116</v>
      </c>
      <c r="B18" s="70">
        <v>7</v>
      </c>
      <c r="C18" s="70">
        <v>9</v>
      </c>
      <c r="D18" s="124">
        <f t="shared" ca="1" si="2"/>
        <v>0.06</v>
      </c>
      <c r="E18" s="69">
        <f t="shared" ca="1" si="3"/>
        <v>8</v>
      </c>
      <c r="F18" s="70">
        <v>7</v>
      </c>
      <c r="G18" s="70">
        <v>22</v>
      </c>
      <c r="H18" s="70">
        <v>6</v>
      </c>
      <c r="I18" s="70"/>
      <c r="J18" s="42" t="s">
        <v>196</v>
      </c>
      <c r="K18" s="50"/>
      <c r="L18" s="52"/>
      <c r="M18" s="50"/>
      <c r="N18" s="50"/>
      <c r="O18" s="50"/>
      <c r="P18" s="50"/>
      <c r="Q18" s="52"/>
      <c r="R18" s="50"/>
      <c r="S18" s="50"/>
      <c r="T18" s="50"/>
      <c r="U18" s="50"/>
      <c r="V18" s="52"/>
      <c r="W18" s="50"/>
      <c r="X18" s="50"/>
      <c r="Y18" s="50"/>
      <c r="Z18" s="50"/>
      <c r="AA18" s="52"/>
    </row>
    <row r="19" spans="1:27">
      <c r="A19" s="71" t="s">
        <v>43</v>
      </c>
      <c r="B19" s="70">
        <v>6</v>
      </c>
      <c r="C19" s="70">
        <v>9</v>
      </c>
      <c r="D19" s="124">
        <f t="shared" ca="1" si="2"/>
        <v>0.08</v>
      </c>
      <c r="E19" s="69">
        <f t="shared" ca="1" si="3"/>
        <v>8</v>
      </c>
      <c r="F19" s="70">
        <v>7</v>
      </c>
      <c r="G19" s="70">
        <v>15</v>
      </c>
      <c r="H19" s="70">
        <v>8</v>
      </c>
      <c r="J19" s="42" t="s">
        <v>196</v>
      </c>
    </row>
    <row r="20" spans="1:27" s="46" customFormat="1">
      <c r="A20" s="71" t="s">
        <v>52</v>
      </c>
      <c r="B20" s="70">
        <v>6</v>
      </c>
      <c r="C20" s="70">
        <v>8</v>
      </c>
      <c r="D20" s="124">
        <f t="shared" ca="1" si="2"/>
        <v>0.21</v>
      </c>
      <c r="E20" s="69">
        <f t="shared" ca="1" si="3"/>
        <v>6</v>
      </c>
      <c r="F20" s="70">
        <v>7</v>
      </c>
      <c r="G20" s="70">
        <v>18</v>
      </c>
      <c r="H20" s="70">
        <v>11</v>
      </c>
      <c r="I20" s="70"/>
      <c r="J20" s="42" t="s">
        <v>196</v>
      </c>
      <c r="K20" s="70"/>
      <c r="L20" s="69"/>
      <c r="M20" s="70"/>
      <c r="N20" s="70"/>
      <c r="O20" s="70"/>
      <c r="P20" s="70"/>
      <c r="Q20" s="69"/>
      <c r="R20" s="70"/>
      <c r="S20" s="70"/>
      <c r="T20" s="70"/>
      <c r="U20" s="70"/>
      <c r="V20" s="69"/>
      <c r="W20" s="70"/>
      <c r="X20" s="70"/>
      <c r="Y20" s="70"/>
      <c r="Z20" s="70"/>
      <c r="AA20" s="69"/>
    </row>
    <row r="21" spans="1:27" s="46" customFormat="1">
      <c r="A21" s="71" t="s">
        <v>37</v>
      </c>
      <c r="B21" s="70">
        <v>6</v>
      </c>
      <c r="C21" s="70">
        <v>7</v>
      </c>
      <c r="D21" s="124">
        <f t="shared" ca="1" si="2"/>
        <v>0.09</v>
      </c>
      <c r="E21" s="69">
        <f t="shared" ca="1" si="3"/>
        <v>6</v>
      </c>
      <c r="F21" s="70">
        <v>6</v>
      </c>
      <c r="G21" s="70">
        <v>16</v>
      </c>
      <c r="H21" s="70">
        <v>18</v>
      </c>
      <c r="I21" s="70"/>
      <c r="J21" s="42" t="s">
        <v>196</v>
      </c>
      <c r="K21" s="70"/>
      <c r="L21" s="69"/>
      <c r="M21" s="70"/>
      <c r="N21" s="70"/>
      <c r="O21" s="70"/>
      <c r="P21" s="70"/>
      <c r="Q21" s="69"/>
      <c r="R21" s="70"/>
      <c r="S21" s="70"/>
      <c r="T21" s="70"/>
      <c r="U21" s="70"/>
      <c r="V21" s="69"/>
      <c r="W21" s="70"/>
      <c r="X21" s="70"/>
      <c r="Y21" s="70"/>
      <c r="Z21" s="70"/>
      <c r="AA21" s="69"/>
    </row>
    <row r="22" spans="1:27" s="46" customFormat="1">
      <c r="A22" s="71" t="s">
        <v>36</v>
      </c>
      <c r="B22" s="70">
        <v>5</v>
      </c>
      <c r="C22" s="70">
        <v>7</v>
      </c>
      <c r="D22" s="124">
        <f t="shared" ca="1" si="2"/>
        <v>0.03</v>
      </c>
      <c r="E22" s="69">
        <f t="shared" ca="1" si="3"/>
        <v>6</v>
      </c>
      <c r="F22" s="70">
        <v>5</v>
      </c>
      <c r="G22" s="70">
        <v>14</v>
      </c>
      <c r="H22" s="70"/>
      <c r="I22" s="70"/>
      <c r="J22" s="42" t="s">
        <v>196</v>
      </c>
      <c r="K22" s="42"/>
      <c r="L22" s="44"/>
      <c r="M22" s="42"/>
      <c r="N22" s="42"/>
      <c r="O22" s="42"/>
      <c r="P22" s="42"/>
      <c r="Q22" s="44"/>
      <c r="R22" s="42"/>
      <c r="S22" s="42"/>
      <c r="T22" s="42"/>
      <c r="U22" s="42"/>
      <c r="V22" s="44"/>
      <c r="W22" s="42"/>
      <c r="X22" s="42"/>
      <c r="Y22" s="42"/>
      <c r="Z22" s="42"/>
      <c r="AA22" s="44"/>
    </row>
    <row r="23" spans="1:27" s="46" customFormat="1">
      <c r="A23" s="65"/>
      <c r="B23" s="40"/>
      <c r="C23" s="66"/>
      <c r="D23" s="66"/>
      <c r="E23" s="68"/>
      <c r="F23" s="105"/>
      <c r="G23" s="123"/>
      <c r="H23" s="123"/>
      <c r="I23" s="70"/>
      <c r="J23" s="42"/>
      <c r="K23" s="50"/>
      <c r="L23" s="52"/>
      <c r="M23" s="50"/>
      <c r="N23" s="50"/>
      <c r="O23" s="50"/>
      <c r="P23" s="50"/>
      <c r="Q23" s="52"/>
      <c r="R23" s="50"/>
      <c r="S23" s="50"/>
      <c r="T23" s="50"/>
      <c r="U23" s="50"/>
      <c r="V23" s="52"/>
      <c r="W23" s="50"/>
      <c r="X23" s="50"/>
      <c r="Y23" s="50"/>
      <c r="Z23" s="50"/>
      <c r="AA23" s="52"/>
    </row>
    <row r="24" spans="1:27" s="46" customFormat="1">
      <c r="A24" s="65"/>
      <c r="B24" s="40"/>
      <c r="C24" s="66"/>
      <c r="D24" s="66"/>
      <c r="E24" s="68"/>
      <c r="F24" s="105"/>
      <c r="G24" s="105"/>
      <c r="H24" s="105"/>
      <c r="I24" s="70"/>
      <c r="J24" s="42"/>
      <c r="K24" s="54"/>
      <c r="L24" s="56"/>
      <c r="M24" s="54"/>
      <c r="N24" s="54"/>
      <c r="O24" s="54"/>
      <c r="P24" s="54"/>
      <c r="Q24" s="56"/>
      <c r="R24" s="54"/>
      <c r="S24" s="54"/>
      <c r="T24" s="54"/>
      <c r="U24" s="54"/>
      <c r="V24" s="56"/>
      <c r="W24" s="54"/>
      <c r="X24" s="54"/>
      <c r="Y24" s="54"/>
      <c r="Z24" s="54"/>
      <c r="AA24" s="56"/>
    </row>
    <row r="25" spans="1:27">
      <c r="A25" s="65"/>
      <c r="C25" s="66"/>
      <c r="D25" s="66"/>
      <c r="E25" s="68"/>
      <c r="J25" s="42"/>
    </row>
    <row r="26" spans="1:27" s="50" customFormat="1">
      <c r="A26" s="65"/>
      <c r="B26" s="40"/>
      <c r="C26" s="66"/>
      <c r="D26" s="66"/>
      <c r="E26" s="68"/>
      <c r="F26" s="105"/>
      <c r="G26" s="105"/>
      <c r="H26" s="105"/>
      <c r="I26" s="70"/>
      <c r="J26" s="42"/>
      <c r="K26" s="42"/>
      <c r="L26" s="44"/>
      <c r="M26" s="42"/>
      <c r="N26" s="42"/>
      <c r="O26" s="42"/>
      <c r="P26" s="42"/>
      <c r="Q26" s="44"/>
      <c r="R26" s="42"/>
      <c r="S26" s="42"/>
      <c r="T26" s="42"/>
      <c r="U26" s="42"/>
      <c r="V26" s="44"/>
      <c r="W26" s="42"/>
      <c r="X26" s="42"/>
      <c r="Y26" s="42"/>
      <c r="Z26" s="42"/>
      <c r="AA26" s="44"/>
    </row>
    <row r="27" spans="1:27" s="50" customFormat="1">
      <c r="A27" s="65"/>
      <c r="B27" s="40"/>
      <c r="C27" s="66"/>
      <c r="D27" s="66"/>
      <c r="E27" s="68"/>
      <c r="F27" s="105"/>
      <c r="G27" s="105"/>
      <c r="H27" s="105"/>
      <c r="I27" s="70"/>
      <c r="J27" s="42"/>
      <c r="K27" s="46"/>
      <c r="L27" s="48"/>
      <c r="M27" s="46"/>
      <c r="N27" s="46"/>
      <c r="O27" s="46"/>
      <c r="P27" s="46"/>
      <c r="Q27" s="48"/>
      <c r="R27" s="46"/>
      <c r="S27" s="46"/>
      <c r="T27" s="46"/>
      <c r="U27" s="46"/>
      <c r="V27" s="48"/>
      <c r="W27" s="46"/>
      <c r="X27" s="46"/>
      <c r="Y27" s="46"/>
      <c r="Z27" s="46"/>
      <c r="AA27" s="48"/>
    </row>
    <row r="28" spans="1:27" s="50" customFormat="1">
      <c r="A28" s="39"/>
      <c r="B28" s="40"/>
      <c r="C28" s="40"/>
      <c r="D28" s="40"/>
      <c r="E28" s="39"/>
      <c r="F28" s="105"/>
      <c r="G28" s="105"/>
      <c r="H28" s="105"/>
      <c r="I28" s="70"/>
      <c r="J28" s="42"/>
      <c r="L28" s="52"/>
      <c r="Q28" s="52"/>
      <c r="V28" s="52"/>
      <c r="AA28" s="52"/>
    </row>
    <row r="29" spans="1:27" s="50" customFormat="1">
      <c r="A29" s="39"/>
      <c r="B29" s="40"/>
      <c r="C29" s="40"/>
      <c r="D29" s="40"/>
      <c r="E29" s="39"/>
      <c r="F29" s="105"/>
      <c r="G29" s="105"/>
      <c r="H29" s="105"/>
      <c r="I29" s="70"/>
      <c r="J29" s="70"/>
      <c r="K29" s="54"/>
      <c r="L29" s="56"/>
      <c r="M29" s="54"/>
      <c r="N29" s="54"/>
      <c r="O29" s="54"/>
      <c r="P29" s="54"/>
      <c r="Q29" s="56"/>
      <c r="R29" s="54"/>
      <c r="S29" s="54"/>
      <c r="T29" s="54"/>
      <c r="U29" s="54"/>
      <c r="V29" s="56"/>
      <c r="W29" s="54"/>
      <c r="X29" s="54"/>
      <c r="Y29" s="54"/>
      <c r="Z29" s="54"/>
      <c r="AA29" s="56"/>
    </row>
    <row r="32" spans="1:27" s="54" customFormat="1">
      <c r="A32" s="39"/>
      <c r="B32" s="40"/>
      <c r="C32" s="40"/>
      <c r="D32" s="40"/>
      <c r="E32" s="39"/>
      <c r="F32" s="105"/>
      <c r="G32" s="105"/>
      <c r="H32" s="105"/>
      <c r="I32" s="70"/>
      <c r="J32" s="70"/>
      <c r="K32" s="70"/>
      <c r="L32" s="69"/>
      <c r="M32" s="70"/>
      <c r="N32" s="70"/>
      <c r="O32" s="70"/>
      <c r="P32" s="70"/>
      <c r="Q32" s="69"/>
      <c r="R32" s="70"/>
      <c r="S32" s="70"/>
      <c r="T32" s="70"/>
      <c r="U32" s="70"/>
      <c r="V32" s="69"/>
      <c r="W32" s="70"/>
      <c r="X32" s="70"/>
      <c r="Y32" s="70"/>
      <c r="Z32" s="70"/>
      <c r="AA32" s="69"/>
    </row>
    <row r="33" spans="1:27" s="54" customFormat="1">
      <c r="A33" s="39"/>
      <c r="B33" s="40"/>
      <c r="C33" s="40"/>
      <c r="D33" s="40"/>
      <c r="E33" s="39"/>
      <c r="F33" s="105"/>
      <c r="G33" s="105"/>
      <c r="H33" s="105"/>
      <c r="I33" s="70"/>
      <c r="J33" s="70"/>
      <c r="K33" s="42"/>
      <c r="L33" s="44"/>
      <c r="M33" s="42"/>
      <c r="N33" s="42"/>
      <c r="O33" s="42"/>
      <c r="P33" s="42"/>
      <c r="Q33" s="44"/>
      <c r="R33" s="42"/>
      <c r="S33" s="42"/>
      <c r="T33" s="42"/>
      <c r="U33" s="42"/>
      <c r="V33" s="44"/>
      <c r="W33" s="42"/>
      <c r="X33" s="42"/>
      <c r="Y33" s="42"/>
      <c r="Z33" s="42"/>
      <c r="AA33" s="44"/>
    </row>
    <row r="34" spans="1:27" s="54" customFormat="1">
      <c r="A34" s="39"/>
      <c r="B34" s="40"/>
      <c r="C34" s="40"/>
      <c r="D34" s="40"/>
      <c r="E34" s="39"/>
      <c r="F34" s="105"/>
      <c r="G34" s="105"/>
      <c r="H34" s="105"/>
      <c r="I34" s="70"/>
      <c r="J34" s="70"/>
      <c r="K34" s="42"/>
      <c r="L34" s="44"/>
      <c r="M34" s="42"/>
      <c r="N34" s="42"/>
      <c r="O34" s="42"/>
      <c r="P34" s="42"/>
      <c r="Q34" s="44"/>
      <c r="R34" s="42"/>
      <c r="S34" s="42"/>
      <c r="T34" s="42"/>
      <c r="U34" s="42"/>
      <c r="V34" s="44"/>
      <c r="W34" s="42"/>
      <c r="X34" s="42"/>
      <c r="Y34" s="42"/>
      <c r="Z34" s="42"/>
      <c r="AA34" s="44"/>
    </row>
  </sheetData>
  <autoFilter ref="A1:I22">
    <sortState ref="A3:I23">
      <sortCondition descending="1" ref="F1:F23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Force Stats</vt:lpstr>
      <vt:lpstr>Enemy Stats</vt:lpstr>
      <vt:lpstr>Initiative Template</vt:lpstr>
      <vt:lpstr>Turn 1</vt:lpstr>
      <vt:lpstr>Turn 2</vt:lpstr>
      <vt:lpstr>Turn 3</vt:lpstr>
      <vt:lpstr>Turn 4</vt:lpstr>
      <vt:lpstr>Turn 5</vt:lpstr>
      <vt:lpstr>Turn 6</vt:lpstr>
      <vt:lpstr>Turn 7</vt:lpstr>
      <vt:lpstr>Turn Breakdown</vt:lpstr>
      <vt:lpstr>Breakdown Messages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</dc:creator>
  <cp:lastModifiedBy>Stordarth</cp:lastModifiedBy>
  <dcterms:created xsi:type="dcterms:W3CDTF">2011-04-26T17:06:03Z</dcterms:created>
  <dcterms:modified xsi:type="dcterms:W3CDTF">2011-07-17T17:30:37Z</dcterms:modified>
</cp:coreProperties>
</file>